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Orçamento" sheetId="1" r:id="rId1"/>
    <sheet name="Cronograma" sheetId="2" r:id="rId2"/>
  </sheets>
  <definedNames>
    <definedName name="_xlnm.Print_Area" localSheetId="1">'Cronograma'!$A$1:$P$48</definedName>
    <definedName name="_xlnm.Print_Area" localSheetId="0">'Orçamento'!$A$1:$I$96</definedName>
  </definedNames>
  <calcPr fullCalcOnLoad="1"/>
</workbook>
</file>

<file path=xl/sharedStrings.xml><?xml version="1.0" encoding="utf-8"?>
<sst xmlns="http://schemas.openxmlformats.org/spreadsheetml/2006/main" count="243" uniqueCount="142">
  <si>
    <t>ITEM</t>
  </si>
  <si>
    <t>DESCRIÇÃO DOS SERVIÇOS</t>
  </si>
  <si>
    <t>UNID.</t>
  </si>
  <si>
    <t>QUANT.</t>
  </si>
  <si>
    <t>VALOR (R$)</t>
  </si>
  <si>
    <t>m³</t>
  </si>
  <si>
    <r>
      <t>Obra</t>
    </r>
    <r>
      <rPr>
        <sz val="10"/>
        <rFont val="Arial"/>
        <family val="0"/>
      </rPr>
      <t>:</t>
    </r>
  </si>
  <si>
    <t>BDI adotado</t>
  </si>
  <si>
    <t xml:space="preserve">VALOR DOS  </t>
  </si>
  <si>
    <t>PESO</t>
  </si>
  <si>
    <t>mês 1</t>
  </si>
  <si>
    <t>mês 2</t>
  </si>
  <si>
    <t xml:space="preserve">      %</t>
  </si>
  <si>
    <t>No mês</t>
  </si>
  <si>
    <t>Acum.</t>
  </si>
  <si>
    <t>TOTAL</t>
  </si>
  <si>
    <t>Total</t>
  </si>
  <si>
    <t>ITENS</t>
  </si>
  <si>
    <t>Planilha Orçamentária</t>
  </si>
  <si>
    <t>m²</t>
  </si>
  <si>
    <r>
      <t>Município</t>
    </r>
    <r>
      <rPr>
        <sz val="10"/>
        <rFont val="Arial"/>
        <family val="0"/>
      </rPr>
      <t>: Santiago do Sul - SC</t>
    </r>
  </si>
  <si>
    <r>
      <t>Endereço</t>
    </r>
    <r>
      <rPr>
        <sz val="10"/>
        <rFont val="Arial"/>
        <family val="0"/>
      </rPr>
      <t>: Rua João Batista Delai esq. c/ Rua Rosa Maria Cardoso</t>
    </r>
  </si>
  <si>
    <t>1.1</t>
  </si>
  <si>
    <t>1.2</t>
  </si>
  <si>
    <t>1.3</t>
  </si>
  <si>
    <t>1.4</t>
  </si>
  <si>
    <t>%</t>
  </si>
  <si>
    <t>UNIT.(R$)</t>
  </si>
  <si>
    <t>1.5</t>
  </si>
  <si>
    <t>1.6</t>
  </si>
  <si>
    <t>1.7</t>
  </si>
  <si>
    <t>1.8</t>
  </si>
  <si>
    <t>1.9</t>
  </si>
  <si>
    <t>1.10</t>
  </si>
  <si>
    <t>1.11</t>
  </si>
  <si>
    <t xml:space="preserve">REVITALIZAÇÃO DA PRAÇA NOVO BAIRRO </t>
  </si>
  <si>
    <t>EQUIPAMENTOS</t>
  </si>
  <si>
    <t>CALÇADA</t>
  </si>
  <si>
    <t>FONTE</t>
  </si>
  <si>
    <t>CÓDIGO</t>
  </si>
  <si>
    <t>Cotação</t>
  </si>
  <si>
    <t>Und</t>
  </si>
  <si>
    <t>Quadra de Areia - PLAYGROUD</t>
  </si>
  <si>
    <t>SINAPI</t>
  </si>
  <si>
    <t>m</t>
  </si>
  <si>
    <t>Portão metálico pintado, com travamento, fornecimento e instalado</t>
  </si>
  <si>
    <t>Areia média fina com transporte, decarga e espalhamento</t>
  </si>
  <si>
    <t>Reforma do reboco da mureta</t>
  </si>
  <si>
    <t>Pintura com selador acrílico</t>
  </si>
  <si>
    <t>Pinutra com tinta acrílica látex premium 2 demãos</t>
  </si>
  <si>
    <t>2.8</t>
  </si>
  <si>
    <t>Entrada de energia monofásica aérea, cabo 10 mm² e disjuntor 50A, com caixa embutida padrão CELESC</t>
  </si>
  <si>
    <t>Relé fotoelétrico para comando de iluminação externa, fornecimento e instalação</t>
  </si>
  <si>
    <t>Iluminação de LED para iluminação pública, de 68W até 97W, fornecimento e instalação</t>
  </si>
  <si>
    <t>Assentamento de poste de concreto com comprimento de 9 m, engastando base concretada 1 m e 0,50 de solo</t>
  </si>
  <si>
    <t>ILUMINAÇÃO</t>
  </si>
  <si>
    <t>Execução de passeio (calçada) em concreto moldado in loco, usinado C20, conforme projeto de calçada atendendo Norma de Acessibilidade e Lei Municipal</t>
  </si>
  <si>
    <t>Piso podotátil de alerta ou direcional, de concreto, assentado sobre argamassa</t>
  </si>
  <si>
    <t>Lastro de brita espessura 3 cm</t>
  </si>
  <si>
    <t>Nivelamento da calçada com argila e compactação</t>
  </si>
  <si>
    <t>Meio fio pré-moldado, trecho reto, calçada (passeio público) 100x15x13x30 cm</t>
  </si>
  <si>
    <t>2.1</t>
  </si>
  <si>
    <t>2.2</t>
  </si>
  <si>
    <t>2.3</t>
  </si>
  <si>
    <t>2.4</t>
  </si>
  <si>
    <t>2.5</t>
  </si>
  <si>
    <t>2.6</t>
  </si>
  <si>
    <t>2.7</t>
  </si>
  <si>
    <t>2.10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</si>
  <si>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</si>
  <si>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</si>
  <si>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</si>
  <si>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</si>
  <si>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</si>
  <si>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</si>
  <si>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</si>
  <si>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</si>
  <si>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</si>
  <si>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</si>
  <si>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</si>
  <si>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</si>
  <si>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</si>
  <si>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</si>
  <si>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</si>
  <si>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</si>
  <si>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mês 3</t>
  </si>
  <si>
    <t>mês 4</t>
  </si>
  <si>
    <t>ARBORIZAÇÃO</t>
  </si>
  <si>
    <t>5.1</t>
  </si>
  <si>
    <t>5.2</t>
  </si>
  <si>
    <t>Fornecimento e instalação de placa orientativa sobre exercícios 2,00x1,00 m em tubo de aço carbono, instalada sobre solo</t>
  </si>
  <si>
    <t>Fornecimento e instalação de banco metálico com encosto 1,60 m de comprimento em tubo de aço carbono com pintura eletrostática, sobre piso de concoreto, com fixação</t>
  </si>
  <si>
    <t>Fornecimento e instalação de lixeira metálica dupla, capacidade 60 L., em tubo de aço carbono e cesto em chapa de aço com pintura eletrostática, sobre piso em concreto, com fixação</t>
  </si>
  <si>
    <t>Plantio de grama esmeralda em placas, incluido preparação do solo para plantio</t>
  </si>
  <si>
    <t>DISCRIMINAÇÃO  DE SERVIÇOS</t>
  </si>
  <si>
    <t>Revolvimento e limpeza manual do solo</t>
  </si>
  <si>
    <t>5.3</t>
  </si>
  <si>
    <t>Aplicação de calcário para correção do PH do solo</t>
  </si>
  <si>
    <t>Aplicação de adubo em solo</t>
  </si>
  <si>
    <t>5.4</t>
  </si>
  <si>
    <t>Área: 510,77 m²</t>
  </si>
  <si>
    <t>SERVIÇOS</t>
  </si>
  <si>
    <t>Remoção de tela de alambrado para reforma da quadra de areia com reaproveitamento</t>
  </si>
  <si>
    <t>Corte dos mourões roliços acima de 2m e correção dos que apresentam desalinhamento</t>
  </si>
  <si>
    <t>Simulador de caminhada individual, fornecimento e instalação</t>
  </si>
  <si>
    <t>Simulador de cavalgada individual, fornecimento e instalação</t>
  </si>
  <si>
    <t>Elíptico individual, fornecimento e instalação</t>
  </si>
  <si>
    <t>Esqui individual, fornecimento e instalação</t>
  </si>
  <si>
    <t>Jogo de barras modular, fornecimento e instalação</t>
  </si>
  <si>
    <t>Surf com pressão de pernas, fornecimento e instalação</t>
  </si>
  <si>
    <t>Deselvolvimento ombros PCD, fornecimento e instalação</t>
  </si>
  <si>
    <t>Eletruduto flexível corrugado reforçado 3/4", fornecimento e instalação</t>
  </si>
  <si>
    <t xml:space="preserve">Escavação de vala  manual </t>
  </si>
  <si>
    <t>Reaterro manual de vala com placa vibratória</t>
  </si>
  <si>
    <t>Lastro de concreto magro em vala de enegia elétrica com fita amarela "Cuidado Rede Elétrica Abaixo"</t>
  </si>
  <si>
    <t>Haste de aterramento diâmetro 5/8" com 3 metros, fornecimento e instalação</t>
  </si>
  <si>
    <t>4.10</t>
  </si>
  <si>
    <t>4.11</t>
  </si>
  <si>
    <t>Cabo de cobre flexível isolado PP, 4,00 mm² 1KV rede de distribuição subterrâneo</t>
  </si>
  <si>
    <t xml:space="preserve">Tubo PVC soldável 25 mm dreno do piso </t>
  </si>
  <si>
    <t>Remoção de rede servente</t>
  </si>
  <si>
    <t>h</t>
  </si>
  <si>
    <t>Remoção de rede Pedreiro</t>
  </si>
  <si>
    <t>Tela de arame galvanizado fio 16 BWG malha 5x5 cm h=2,00m inclusive fio e esticador</t>
  </si>
  <si>
    <t>PLAYGROUND: 3 Torres com cobertura rotomoldado redonda h=1,40m; 1 plataforma auxiliar, mais acabamento de coluna h=120cm; 1 tobogâ de 2 curvas de 90º mais seção de saída; 1 escorregador caracol mais 1 plataforma auxiliar com 02 alambrados; 1 passarela de cordas L=2m, com guarda corpo; passarela tubo reto L=1,60m retomoldado com almofadas; 1 escorregador reto rotomoldado com portal; 1 escada rotomoldado com corrimão; 1 rampa de cordas com pega mão; 1 escada curva em aço; 1 rampa de tacos com pega mão; 2 guarda corpo rotomoldado; 1 cano escalada com pega mão; 1 balanço anexo a torre com 2 assentos infantis. Crianças de 3 a 12 anos. Dimensões instalação 11,60x9,20 m. Fornecimento e instalação</t>
  </si>
  <si>
    <t>Caixa de passagem em alvenaria com tampa</t>
  </si>
  <si>
    <t>1.12</t>
  </si>
  <si>
    <t>Intalação de tela Pedreiro</t>
  </si>
  <si>
    <t>Instalação de tela servente</t>
  </si>
  <si>
    <t>Mureta de contenção em bloco de concreto</t>
  </si>
  <si>
    <t>3.8</t>
  </si>
  <si>
    <t>3.9</t>
  </si>
  <si>
    <t>Reboco da mureta</t>
  </si>
  <si>
    <t>Poste de aço conico contínuo curvo duplo, engastado h=9m, inclusive luminária, sem lâmpada, forncecimento e instalação</t>
  </si>
  <si>
    <t>Concreto armado fck=25MPa</t>
  </si>
  <si>
    <t>Chapisco</t>
  </si>
  <si>
    <t>Escavação manual</t>
  </si>
  <si>
    <t>4.12</t>
  </si>
  <si>
    <t>3.10</t>
  </si>
  <si>
    <t>3.11</t>
  </si>
  <si>
    <t>2.9</t>
  </si>
  <si>
    <t>1.13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</si>
</sst>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 * #,##0.00_ ;_ * \-#,##0.00_ ;_ * &quot;-&quot;??_ ;_ @_ "/>
    <numFmt numFmtId="179" formatCode="0.00_)"/>
    <numFmt numFmtId="180" formatCode="_(* #,##0.0000_);_(* \(#,##0.0000\);_(* &quot;-&quot;??_);_(@_)"/>
    <numFmt numFmtId="181" formatCode="0.0000"/>
    <numFmt numFmtId="182" formatCode="mmmm\-yy"/>
    <numFmt numFmtId="183" formatCode="&quot;R$&quot;#,##0.00_);[Red]\(&quot;R$&quot;#,##0.00\)"/>
    <numFmt numFmtId="184" formatCode="_-* #,##0.0000_-;\-* #,##0.0000_-;_-* &quot;-&quot;????_-;_-@_-"/>
    <numFmt numFmtId="185" formatCode="&quot;R$&quot;\ #,##0.00"/>
    <numFmt numFmtId="186" formatCode="[$-416]dddd\,\ d&quot; de &quot;mmmm&quot; de &quot;yyyy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_-* #,##0.0_-;\-* #,##0.0_-;_-* &quot;-&quot;??_-;_-@_-"/>
    <numFmt numFmtId="194" formatCode="_-* #,##0_-;\-* #,##0_-;_-* &quot;-&quot;??_-;_-@_-"/>
    <numFmt numFmtId="195" formatCode="0.0"/>
    <numFmt numFmtId="196" formatCode="0.000"/>
    <numFmt numFmtId="197" formatCode="&quot;R$ &quot;#,##0.00"/>
    <numFmt numFmtId="198" formatCode="&quot;Sim&quot;;&quot;Sim&quot;;&quot;Não&quot;"/>
    <numFmt numFmtId="199" formatCode="&quot;Verdadeiro&quot;;&quot;Verdadeiro&quot;;&quot;Falso&quot;"/>
    <numFmt numFmtId="200" formatCode="&quot;Ativar&quot;;&quot;Ativar&quot;;&quot;Desativar&quot;"/>
    <numFmt numFmtId="201" formatCode="[$€-2]\ #,##0.00_);[Red]\([$€-2]\ #,##0.00\)"/>
    <numFmt numFmtId="202" formatCode="&quot;R$&quot;#,##0.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name val="MS Sans Serif"/>
      <family val="0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11"/>
      <name val="Arial"/>
      <family val="2"/>
    </font>
    <font>
      <sz val="9"/>
      <name val="MS Sans Serif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tted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justify"/>
    </xf>
    <xf numFmtId="0" fontId="0" fillId="0" borderId="10" xfId="0" applyBorder="1" applyAlignment="1">
      <alignment horizontal="left" vertical="justify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vertical="justify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justify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right" vertical="center"/>
    </xf>
    <xf numFmtId="2" fontId="7" fillId="0" borderId="0" xfId="50" applyNumberFormat="1" applyBorder="1" applyProtection="1">
      <alignment/>
      <protection hidden="1"/>
    </xf>
    <xf numFmtId="2" fontId="7" fillId="0" borderId="12" xfId="50" applyNumberFormat="1" applyBorder="1" applyProtection="1">
      <alignment/>
      <protection hidden="1"/>
    </xf>
    <xf numFmtId="2" fontId="7" fillId="0" borderId="10" xfId="50" applyNumberFormat="1" applyBorder="1" applyProtection="1">
      <alignment/>
      <protection hidden="1"/>
    </xf>
    <xf numFmtId="2" fontId="7" fillId="0" borderId="10" xfId="50" applyNumberFormat="1" applyBorder="1" applyAlignment="1" applyProtection="1">
      <alignment horizontal="center"/>
      <protection hidden="1"/>
    </xf>
    <xf numFmtId="2" fontId="7" fillId="0" borderId="0" xfId="50" applyNumberFormat="1" applyProtection="1">
      <alignment/>
      <protection hidden="1"/>
    </xf>
    <xf numFmtId="2" fontId="7" fillId="0" borderId="13" xfId="50" applyNumberFormat="1" applyBorder="1" applyProtection="1">
      <alignment/>
      <protection hidden="1"/>
    </xf>
    <xf numFmtId="2" fontId="7" fillId="0" borderId="0" xfId="50" applyNumberFormat="1" applyBorder="1" applyAlignment="1" applyProtection="1">
      <alignment horizontal="center"/>
      <protection hidden="1"/>
    </xf>
    <xf numFmtId="2" fontId="4" fillId="0" borderId="0" xfId="50" applyNumberFormat="1" applyFont="1" applyBorder="1" applyAlignment="1" applyProtection="1">
      <alignment/>
      <protection hidden="1"/>
    </xf>
    <xf numFmtId="0" fontId="7" fillId="0" borderId="0" xfId="50" applyNumberFormat="1" applyBorder="1" applyProtection="1">
      <alignment/>
      <protection hidden="1"/>
    </xf>
    <xf numFmtId="2" fontId="7" fillId="0" borderId="14" xfId="50" applyNumberFormat="1" applyBorder="1" applyAlignment="1" applyProtection="1">
      <alignment horizontal="center"/>
      <protection hidden="1"/>
    </xf>
    <xf numFmtId="2" fontId="7" fillId="0" borderId="11" xfId="50" applyNumberFormat="1" applyBorder="1" applyProtection="1">
      <alignment/>
      <protection hidden="1"/>
    </xf>
    <xf numFmtId="2" fontId="7" fillId="0" borderId="11" xfId="50" applyNumberFormat="1" applyBorder="1" applyAlignment="1" applyProtection="1">
      <alignment horizontal="center"/>
      <protection hidden="1"/>
    </xf>
    <xf numFmtId="49" fontId="7" fillId="0" borderId="0" xfId="50" applyNumberFormat="1" applyAlignment="1" applyProtection="1">
      <alignment horizontal="left" readingOrder="1"/>
      <protection hidden="1"/>
    </xf>
    <xf numFmtId="49" fontId="9" fillId="0" borderId="17" xfId="50" applyNumberFormat="1" applyFont="1" applyBorder="1" applyAlignment="1" applyProtection="1">
      <alignment horizontal="left" readingOrder="1"/>
      <protection hidden="1"/>
    </xf>
    <xf numFmtId="49" fontId="7" fillId="0" borderId="18" xfId="50" applyNumberFormat="1" applyFont="1" applyBorder="1" applyAlignment="1" applyProtection="1">
      <alignment horizontal="center" vertical="center" readingOrder="1"/>
      <protection hidden="1"/>
    </xf>
    <xf numFmtId="49" fontId="7" fillId="33" borderId="19" xfId="50" applyNumberFormat="1" applyFont="1" applyFill="1" applyBorder="1" applyAlignment="1" applyProtection="1">
      <alignment horizontal="center" vertical="center" readingOrder="1"/>
      <protection hidden="1"/>
    </xf>
    <xf numFmtId="2" fontId="9" fillId="0" borderId="20" xfId="50" applyNumberFormat="1" applyFont="1" applyBorder="1" applyAlignment="1" applyProtection="1">
      <alignment horizontal="center"/>
      <protection hidden="1"/>
    </xf>
    <xf numFmtId="2" fontId="9" fillId="0" borderId="21" xfId="50" applyNumberFormat="1" applyFont="1" applyBorder="1" applyAlignment="1" applyProtection="1">
      <alignment horizontal="centerContinuous"/>
      <protection hidden="1"/>
    </xf>
    <xf numFmtId="2" fontId="9" fillId="0" borderId="22" xfId="50" applyNumberFormat="1" applyFont="1" applyBorder="1" applyAlignment="1" applyProtection="1">
      <alignment horizontal="center"/>
      <protection hidden="1"/>
    </xf>
    <xf numFmtId="2" fontId="7" fillId="0" borderId="21" xfId="50" applyNumberFormat="1" applyFont="1" applyBorder="1" applyAlignment="1" applyProtection="1">
      <alignment horizontal="centerContinuous" vertical="center"/>
      <protection hidden="1"/>
    </xf>
    <xf numFmtId="43" fontId="7" fillId="34" borderId="23" xfId="56" applyFont="1" applyFill="1" applyBorder="1" applyAlignment="1" applyProtection="1">
      <alignment horizontal="center"/>
      <protection hidden="1"/>
    </xf>
    <xf numFmtId="43" fontId="7" fillId="34" borderId="24" xfId="56" applyFont="1" applyFill="1" applyBorder="1" applyAlignment="1" applyProtection="1">
      <alignment horizontal="center"/>
      <protection hidden="1"/>
    </xf>
    <xf numFmtId="43" fontId="7" fillId="34" borderId="22" xfId="56" applyFont="1" applyFill="1" applyBorder="1" applyAlignment="1" applyProtection="1">
      <alignment horizontal="center"/>
      <protection hidden="1"/>
    </xf>
    <xf numFmtId="43" fontId="7" fillId="0" borderId="18" xfId="56" applyFont="1" applyBorder="1" applyAlignment="1" applyProtection="1">
      <alignment horizontal="center"/>
      <protection hidden="1"/>
    </xf>
    <xf numFmtId="43" fontId="11" fillId="0" borderId="25" xfId="56" applyFont="1" applyFill="1" applyBorder="1" applyAlignment="1" applyProtection="1">
      <alignment/>
      <protection hidden="1"/>
    </xf>
    <xf numFmtId="1" fontId="7" fillId="0" borderId="26" xfId="50" applyNumberFormat="1" applyBorder="1" applyAlignment="1" applyProtection="1">
      <alignment horizontal="center"/>
      <protection hidden="1"/>
    </xf>
    <xf numFmtId="9" fontId="7" fillId="0" borderId="23" xfId="50" applyNumberFormat="1" applyBorder="1" applyAlignment="1" applyProtection="1">
      <alignment horizontal="center"/>
      <protection hidden="1"/>
    </xf>
    <xf numFmtId="9" fontId="11" fillId="0" borderId="24" xfId="49" applyNumberFormat="1" applyFont="1" applyFill="1" applyBorder="1" applyProtection="1">
      <alignment/>
      <protection hidden="1"/>
    </xf>
    <xf numFmtId="2" fontId="7" fillId="0" borderId="0" xfId="50" applyNumberFormat="1" applyFill="1" applyBorder="1" applyAlignment="1" applyProtection="1">
      <alignment horizontal="center"/>
      <protection hidden="1"/>
    </xf>
    <xf numFmtId="179" fontId="11" fillId="0" borderId="0" xfId="49" applyNumberFormat="1" applyFont="1" applyFill="1" applyBorder="1" applyProtection="1">
      <alignment/>
      <protection hidden="1"/>
    </xf>
    <xf numFmtId="1" fontId="7" fillId="0" borderId="27" xfId="50" applyNumberFormat="1" applyFont="1" applyBorder="1" applyAlignment="1" applyProtection="1">
      <alignment horizontal="center"/>
      <protection hidden="1"/>
    </xf>
    <xf numFmtId="2" fontId="7" fillId="0" borderId="0" xfId="50" applyNumberFormat="1" applyFill="1" applyBorder="1" applyProtection="1">
      <alignment/>
      <protection hidden="1"/>
    </xf>
    <xf numFmtId="2" fontId="7" fillId="35" borderId="0" xfId="50" applyNumberFormat="1" applyFill="1" applyBorder="1" applyProtection="1">
      <alignment/>
      <protection hidden="1"/>
    </xf>
    <xf numFmtId="1" fontId="7" fillId="35" borderId="28" xfId="50" applyNumberFormat="1" applyFill="1" applyBorder="1" applyAlignment="1" applyProtection="1">
      <alignment horizontal="center"/>
      <protection hidden="1"/>
    </xf>
    <xf numFmtId="2" fontId="7" fillId="35" borderId="29" xfId="50" applyNumberFormat="1" applyFill="1" applyBorder="1" applyProtection="1">
      <alignment/>
      <protection hidden="1"/>
    </xf>
    <xf numFmtId="43" fontId="7" fillId="34" borderId="15" xfId="56" applyFont="1" applyFill="1" applyBorder="1" applyAlignment="1" applyProtection="1">
      <alignment horizontal="center"/>
      <protection hidden="1"/>
    </xf>
    <xf numFmtId="43" fontId="7" fillId="35" borderId="30" xfId="56" applyFont="1" applyFill="1" applyBorder="1" applyAlignment="1" applyProtection="1">
      <alignment horizontal="centerContinuous"/>
      <protection hidden="1"/>
    </xf>
    <xf numFmtId="43" fontId="9" fillId="0" borderId="31" xfId="56" applyFont="1" applyFill="1" applyBorder="1" applyAlignment="1" applyProtection="1">
      <alignment/>
      <protection hidden="1"/>
    </xf>
    <xf numFmtId="43" fontId="7" fillId="0" borderId="0" xfId="56" applyFont="1" applyAlignment="1" applyProtection="1">
      <alignment/>
      <protection hidden="1"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7" fillId="0" borderId="14" xfId="50" applyNumberFormat="1" applyBorder="1" applyProtection="1">
      <alignment/>
      <protection hidden="1"/>
    </xf>
    <xf numFmtId="2" fontId="8" fillId="0" borderId="11" xfId="50" applyNumberFormat="1" applyFont="1" applyBorder="1" applyAlignment="1" applyProtection="1">
      <alignment horizontal="left"/>
      <protection hidden="1"/>
    </xf>
    <xf numFmtId="0" fontId="7" fillId="0" borderId="11" xfId="50" applyNumberFormat="1" applyBorder="1" applyProtection="1">
      <alignment/>
      <protection hidden="1"/>
    </xf>
    <xf numFmtId="0" fontId="0" fillId="0" borderId="34" xfId="0" applyBorder="1" applyAlignment="1">
      <alignment/>
    </xf>
    <xf numFmtId="2" fontId="9" fillId="0" borderId="35" xfId="50" applyNumberFormat="1" applyFont="1" applyBorder="1" applyAlignment="1" applyProtection="1">
      <alignment horizontal="center"/>
      <protection hidden="1"/>
    </xf>
    <xf numFmtId="2" fontId="7" fillId="0" borderId="36" xfId="50" applyNumberFormat="1" applyFont="1" applyBorder="1" applyAlignment="1" applyProtection="1">
      <alignment horizontal="centerContinuous" vertical="center"/>
      <protection hidden="1"/>
    </xf>
    <xf numFmtId="43" fontId="7" fillId="34" borderId="37" xfId="56" applyFont="1" applyFill="1" applyBorder="1" applyAlignment="1" applyProtection="1">
      <alignment horizontal="center"/>
      <protection hidden="1"/>
    </xf>
    <xf numFmtId="2" fontId="7" fillId="0" borderId="33" xfId="50" applyNumberFormat="1" applyFill="1" applyBorder="1" applyAlignment="1" applyProtection="1">
      <alignment horizontal="center"/>
      <protection hidden="1"/>
    </xf>
    <xf numFmtId="2" fontId="7" fillId="0" borderId="33" xfId="50" applyNumberFormat="1" applyFill="1" applyBorder="1" applyProtection="1">
      <alignment/>
      <protection hidden="1"/>
    </xf>
    <xf numFmtId="2" fontId="0" fillId="0" borderId="15" xfId="0" applyNumberFormat="1" applyBorder="1" applyAlignment="1">
      <alignment horizontal="center" vertical="center"/>
    </xf>
    <xf numFmtId="4" fontId="2" fillId="36" borderId="16" xfId="0" applyNumberFormat="1" applyFont="1" applyFill="1" applyBorder="1" applyAlignment="1">
      <alignment horizontal="center" vertical="center"/>
    </xf>
    <xf numFmtId="49" fontId="2" fillId="36" borderId="16" xfId="0" applyNumberFormat="1" applyFont="1" applyFill="1" applyBorder="1" applyAlignment="1">
      <alignment horizontal="center" vertical="center"/>
    </xf>
    <xf numFmtId="49" fontId="2" fillId="36" borderId="16" xfId="0" applyNumberFormat="1" applyFont="1" applyFill="1" applyBorder="1" applyAlignment="1">
      <alignment horizontal="center" vertical="justify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38" xfId="0" applyNumberFormat="1" applyBorder="1" applyAlignment="1">
      <alignment vertical="center"/>
    </xf>
    <xf numFmtId="0" fontId="2" fillId="0" borderId="0" xfId="0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left" vertical="justify"/>
    </xf>
    <xf numFmtId="197" fontId="2" fillId="0" borderId="0" xfId="0" applyNumberFormat="1" applyFont="1" applyAlignment="1">
      <alignment/>
    </xf>
    <xf numFmtId="0" fontId="12" fillId="0" borderId="0" xfId="0" applyNumberFormat="1" applyFont="1" applyBorder="1" applyAlignment="1" applyProtection="1">
      <alignment horizontal="left"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4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justify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197" fontId="0" fillId="0" borderId="0" xfId="0" applyNumberFormat="1" applyAlignment="1">
      <alignment/>
    </xf>
    <xf numFmtId="0" fontId="12" fillId="0" borderId="0" xfId="0" applyFont="1" applyAlignment="1">
      <alignment/>
    </xf>
    <xf numFmtId="1" fontId="7" fillId="0" borderId="13" xfId="50" applyNumberFormat="1" applyBorder="1" applyAlignment="1" applyProtection="1">
      <alignment horizontal="center"/>
      <protection hidden="1"/>
    </xf>
    <xf numFmtId="2" fontId="7" fillId="0" borderId="0" xfId="50" applyNumberFormat="1" applyFont="1" applyFill="1" applyBorder="1" applyProtection="1">
      <alignment/>
      <protection hidden="1"/>
    </xf>
    <xf numFmtId="177" fontId="10" fillId="0" borderId="0" xfId="50" applyNumberFormat="1" applyFont="1" applyFill="1" applyBorder="1" applyAlignment="1" applyProtection="1">
      <alignment horizontal="right"/>
      <protection hidden="1"/>
    </xf>
    <xf numFmtId="1" fontId="7" fillId="35" borderId="39" xfId="50" applyNumberFormat="1" applyFill="1" applyBorder="1" applyAlignment="1" applyProtection="1">
      <alignment horizontal="center"/>
      <protection hidden="1"/>
    </xf>
    <xf numFmtId="2" fontId="7" fillId="35" borderId="40" xfId="50" applyNumberFormat="1" applyFill="1" applyBorder="1" applyProtection="1">
      <alignment/>
      <protection hidden="1"/>
    </xf>
    <xf numFmtId="183" fontId="7" fillId="35" borderId="40" xfId="50" applyNumberFormat="1" applyFill="1" applyBorder="1" applyAlignment="1" applyProtection="1">
      <alignment horizontal="right"/>
      <protection hidden="1"/>
    </xf>
    <xf numFmtId="2" fontId="7" fillId="35" borderId="40" xfId="50" applyNumberForma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vertical="justify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 vertical="justify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10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0" fillId="0" borderId="41" xfId="0" applyNumberFormat="1" applyBorder="1" applyAlignment="1">
      <alignment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7" fontId="0" fillId="0" borderId="15" xfId="65" applyFont="1" applyBorder="1" applyAlignment="1">
      <alignment vertical="center"/>
    </xf>
    <xf numFmtId="177" fontId="0" fillId="0" borderId="38" xfId="65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justify"/>
    </xf>
    <xf numFmtId="10" fontId="0" fillId="0" borderId="0" xfId="0" applyNumberFormat="1" applyBorder="1" applyAlignment="1">
      <alignment vertical="center"/>
    </xf>
    <xf numFmtId="49" fontId="9" fillId="0" borderId="17" xfId="50" applyNumberFormat="1" applyFont="1" applyBorder="1" applyAlignment="1" applyProtection="1">
      <alignment horizontal="center" readingOrder="1"/>
      <protection hidden="1"/>
    </xf>
    <xf numFmtId="43" fontId="7" fillId="0" borderId="22" xfId="56" applyFont="1" applyFill="1" applyBorder="1" applyAlignment="1" applyProtection="1">
      <alignment horizontal="center"/>
      <protection hidden="1"/>
    </xf>
    <xf numFmtId="43" fontId="7" fillId="0" borderId="42" xfId="56" applyFont="1" applyFill="1" applyBorder="1" applyAlignment="1" applyProtection="1">
      <alignment horizontal="center"/>
      <protection hidden="1"/>
    </xf>
    <xf numFmtId="43" fontId="7" fillId="34" borderId="42" xfId="56" applyFont="1" applyFill="1" applyBorder="1" applyAlignment="1" applyProtection="1">
      <alignment horizontal="center"/>
      <protection hidden="1"/>
    </xf>
    <xf numFmtId="176" fontId="10" fillId="0" borderId="0" xfId="46" applyFont="1" applyFill="1" applyBorder="1" applyAlignment="1" applyProtection="1">
      <alignment horizontal="right"/>
      <protection hidden="1"/>
    </xf>
    <xf numFmtId="2" fontId="4" fillId="0" borderId="10" xfId="50" applyNumberFormat="1" applyFont="1" applyBorder="1" applyProtection="1">
      <alignment/>
      <protection hidden="1"/>
    </xf>
    <xf numFmtId="2" fontId="9" fillId="0" borderId="43" xfId="50" applyNumberFormat="1" applyFont="1" applyBorder="1" applyAlignment="1" applyProtection="1">
      <alignment horizontal="center"/>
      <protection hidden="1"/>
    </xf>
    <xf numFmtId="197" fontId="5" fillId="37" borderId="44" xfId="0" applyNumberFormat="1" applyFont="1" applyFill="1" applyBorder="1" applyAlignment="1">
      <alignment horizontal="center" vertical="center"/>
    </xf>
    <xf numFmtId="10" fontId="5" fillId="37" borderId="4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justify"/>
    </xf>
    <xf numFmtId="0" fontId="0" fillId="0" borderId="15" xfId="0" applyFont="1" applyFill="1" applyBorder="1" applyAlignment="1">
      <alignment horizontal="left" vertical="center" wrapText="1"/>
    </xf>
    <xf numFmtId="0" fontId="12" fillId="0" borderId="0" xfId="0" applyNumberFormat="1" applyFont="1" applyBorder="1" applyAlignment="1" applyProtection="1">
      <alignment horizontal="center"/>
      <protection/>
    </xf>
    <xf numFmtId="10" fontId="0" fillId="0" borderId="41" xfId="0" applyNumberFormat="1" applyBorder="1" applyAlignment="1">
      <alignment horizontal="center" vertical="center"/>
    </xf>
    <xf numFmtId="10" fontId="0" fillId="0" borderId="46" xfId="0" applyNumberFormat="1" applyBorder="1" applyAlignment="1">
      <alignment horizontal="center" vertical="center"/>
    </xf>
    <xf numFmtId="10" fontId="0" fillId="0" borderId="38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Fill="1" applyBorder="1" applyAlignment="1">
      <alignment horizontal="right"/>
    </xf>
    <xf numFmtId="10" fontId="0" fillId="0" borderId="47" xfId="0" applyNumberFormat="1" applyBorder="1" applyAlignment="1">
      <alignment horizontal="center" vertical="center"/>
    </xf>
    <xf numFmtId="10" fontId="0" fillId="0" borderId="48" xfId="0" applyNumberFormat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37" borderId="49" xfId="0" applyFont="1" applyFill="1" applyBorder="1" applyAlignment="1">
      <alignment horizontal="center" vertical="center"/>
    </xf>
    <xf numFmtId="0" fontId="5" fillId="37" borderId="44" xfId="0" applyFont="1" applyFill="1" applyBorder="1" applyAlignment="1">
      <alignment horizontal="center" vertical="center"/>
    </xf>
    <xf numFmtId="0" fontId="13" fillId="0" borderId="0" xfId="0" applyNumberFormat="1" applyFont="1" applyBorder="1" applyAlignment="1" applyProtection="1">
      <alignment horizontal="center"/>
      <protection/>
    </xf>
    <xf numFmtId="176" fontId="10" fillId="0" borderId="41" xfId="46" applyFont="1" applyFill="1" applyBorder="1" applyAlignment="1" applyProtection="1">
      <alignment horizontal="center" vertical="center"/>
      <protection hidden="1"/>
    </xf>
    <xf numFmtId="176" fontId="10" fillId="0" borderId="46" xfId="46" applyFont="1" applyFill="1" applyBorder="1" applyAlignment="1" applyProtection="1">
      <alignment horizontal="center" vertical="center"/>
      <protection hidden="1"/>
    </xf>
    <xf numFmtId="176" fontId="10" fillId="0" borderId="38" xfId="46" applyFont="1" applyFill="1" applyBorder="1" applyAlignment="1" applyProtection="1">
      <alignment horizontal="center" vertical="center"/>
      <protection hidden="1"/>
    </xf>
    <xf numFmtId="43" fontId="7" fillId="0" borderId="18" xfId="56" applyFont="1" applyFill="1" applyBorder="1" applyAlignment="1" applyProtection="1">
      <alignment horizontal="center"/>
      <protection hidden="1"/>
    </xf>
    <xf numFmtId="43" fontId="7" fillId="0" borderId="50" xfId="56" applyFont="1" applyFill="1" applyBorder="1" applyAlignment="1" applyProtection="1">
      <alignment horizontal="center"/>
      <protection hidden="1"/>
    </xf>
    <xf numFmtId="9" fontId="7" fillId="0" borderId="23" xfId="50" applyNumberFormat="1" applyFill="1" applyBorder="1" applyAlignment="1" applyProtection="1">
      <alignment horizontal="center"/>
      <protection hidden="1"/>
    </xf>
    <xf numFmtId="9" fontId="7" fillId="0" borderId="51" xfId="50" applyNumberFormat="1" applyFill="1" applyBorder="1" applyAlignment="1" applyProtection="1">
      <alignment horizontal="center"/>
      <protection hidden="1"/>
    </xf>
    <xf numFmtId="182" fontId="9" fillId="0" borderId="52" xfId="50" applyNumberFormat="1" applyFont="1" applyBorder="1" applyAlignment="1" applyProtection="1">
      <alignment horizontal="center"/>
      <protection hidden="1"/>
    </xf>
    <xf numFmtId="182" fontId="9" fillId="0" borderId="53" xfId="50" applyNumberFormat="1" applyFont="1" applyBorder="1" applyAlignment="1" applyProtection="1">
      <alignment horizontal="center"/>
      <protection hidden="1"/>
    </xf>
    <xf numFmtId="2" fontId="8" fillId="0" borderId="0" xfId="50" applyNumberFormat="1" applyFont="1" applyBorder="1" applyAlignment="1" applyProtection="1">
      <alignment horizontal="left"/>
      <protection hidden="1"/>
    </xf>
    <xf numFmtId="2" fontId="7" fillId="0" borderId="18" xfId="50" applyNumberFormat="1" applyFont="1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56" xfId="0" applyBorder="1" applyAlignment="1" applyProtection="1">
      <alignment vertical="center"/>
      <protection hidden="1"/>
    </xf>
    <xf numFmtId="182" fontId="9" fillId="0" borderId="57" xfId="50" applyNumberFormat="1" applyFont="1" applyBorder="1" applyAlignment="1" applyProtection="1">
      <alignment horizontal="center"/>
      <protection hidden="1"/>
    </xf>
    <xf numFmtId="177" fontId="10" fillId="0" borderId="41" xfId="50" applyNumberFormat="1" applyFont="1" applyFill="1" applyBorder="1" applyAlignment="1" applyProtection="1">
      <alignment horizontal="center" vertical="center"/>
      <protection hidden="1"/>
    </xf>
    <xf numFmtId="177" fontId="10" fillId="0" borderId="46" xfId="50" applyNumberFormat="1" applyFont="1" applyFill="1" applyBorder="1" applyAlignment="1" applyProtection="1">
      <alignment horizontal="center" vertical="center"/>
      <protection hidden="1"/>
    </xf>
    <xf numFmtId="177" fontId="10" fillId="0" borderId="38" xfId="50" applyNumberFormat="1" applyFont="1" applyFill="1" applyBorder="1" applyAlignment="1" applyProtection="1">
      <alignment horizontal="center" vertical="center"/>
      <protection hidden="1"/>
    </xf>
    <xf numFmtId="43" fontId="7" fillId="0" borderId="14" xfId="56" applyFont="1" applyBorder="1" applyAlignment="1" applyProtection="1">
      <alignment horizontal="center"/>
      <protection hidden="1"/>
    </xf>
    <xf numFmtId="43" fontId="7" fillId="0" borderId="11" xfId="56" applyFont="1" applyBorder="1" applyAlignment="1" applyProtection="1">
      <alignment horizontal="center"/>
      <protection hidden="1"/>
    </xf>
    <xf numFmtId="2" fontId="7" fillId="0" borderId="41" xfId="50" applyNumberFormat="1" applyBorder="1" applyAlignment="1" applyProtection="1">
      <alignment horizontal="center" vertical="center"/>
      <protection hidden="1"/>
    </xf>
    <xf numFmtId="2" fontId="7" fillId="0" borderId="46" xfId="50" applyNumberFormat="1" applyBorder="1" applyAlignment="1" applyProtection="1">
      <alignment horizontal="center" vertical="center"/>
      <protection hidden="1"/>
    </xf>
    <xf numFmtId="2" fontId="7" fillId="0" borderId="38" xfId="50" applyNumberFormat="1" applyBorder="1" applyAlignment="1" applyProtection="1">
      <alignment horizontal="center" vertical="center"/>
      <protection hidden="1"/>
    </xf>
    <xf numFmtId="2" fontId="9" fillId="0" borderId="58" xfId="50" applyNumberFormat="1" applyFont="1" applyBorder="1" applyAlignment="1" applyProtection="1">
      <alignment horizontal="center" vertical="center"/>
      <protection hidden="1"/>
    </xf>
    <xf numFmtId="2" fontId="9" fillId="0" borderId="26" xfId="50" applyNumberFormat="1" applyFont="1" applyBorder="1" applyAlignment="1" applyProtection="1">
      <alignment horizontal="center" vertical="center"/>
      <protection hidden="1"/>
    </xf>
    <xf numFmtId="2" fontId="9" fillId="0" borderId="59" xfId="50" applyNumberFormat="1" applyFont="1" applyBorder="1" applyAlignment="1" applyProtection="1">
      <alignment horizontal="center" vertical="center"/>
      <protection hidden="1"/>
    </xf>
    <xf numFmtId="2" fontId="9" fillId="0" borderId="60" xfId="50" applyNumberFormat="1" applyFont="1" applyBorder="1" applyAlignment="1" applyProtection="1">
      <alignment horizontal="center" vertical="center"/>
      <protection hidden="1"/>
    </xf>
    <xf numFmtId="2" fontId="9" fillId="0" borderId="23" xfId="50" applyNumberFormat="1" applyFont="1" applyBorder="1" applyAlignment="1" applyProtection="1">
      <alignment horizontal="center" vertical="center"/>
      <protection hidden="1"/>
    </xf>
    <xf numFmtId="2" fontId="9" fillId="0" borderId="56" xfId="5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43" fontId="4" fillId="0" borderId="13" xfId="56" applyFont="1" applyBorder="1" applyAlignment="1" applyProtection="1">
      <alignment horizontal="center"/>
      <protection hidden="1"/>
    </xf>
    <xf numFmtId="43" fontId="4" fillId="0" borderId="0" xfId="56" applyFont="1" applyBorder="1" applyAlignment="1" applyProtection="1">
      <alignment horizontal="center"/>
      <protection hidden="1"/>
    </xf>
    <xf numFmtId="43" fontId="8" fillId="35" borderId="41" xfId="56" applyFont="1" applyFill="1" applyBorder="1" applyAlignment="1" applyProtection="1">
      <alignment horizontal="center" vertical="center"/>
      <protection hidden="1"/>
    </xf>
    <xf numFmtId="43" fontId="8" fillId="35" borderId="46" xfId="56" applyFont="1" applyFill="1" applyBorder="1" applyAlignment="1" applyProtection="1">
      <alignment horizontal="center" vertical="center"/>
      <protection hidden="1"/>
    </xf>
    <xf numFmtId="43" fontId="8" fillId="35" borderId="61" xfId="56" applyFont="1" applyFill="1" applyBorder="1" applyAlignment="1" applyProtection="1">
      <alignment horizontal="center" vertical="center"/>
      <protection hidden="1"/>
    </xf>
    <xf numFmtId="10" fontId="2" fillId="0" borderId="62" xfId="50" applyNumberFormat="1" applyFont="1" applyFill="1" applyBorder="1" applyAlignment="1" applyProtection="1">
      <alignment/>
      <protection hidden="1"/>
    </xf>
    <xf numFmtId="10" fontId="2" fillId="0" borderId="34" xfId="50" applyNumberFormat="1" applyFont="1" applyFill="1" applyBorder="1" applyAlignment="1" applyProtection="1">
      <alignment/>
      <protection hidden="1"/>
    </xf>
    <xf numFmtId="43" fontId="2" fillId="0" borderId="18" xfId="56" applyFont="1" applyFill="1" applyBorder="1" applyAlignment="1" applyProtection="1">
      <alignment/>
      <protection hidden="1"/>
    </xf>
    <xf numFmtId="43" fontId="2" fillId="0" borderId="50" xfId="56" applyFont="1" applyFill="1" applyBorder="1" applyAlignment="1" applyProtection="1">
      <alignment/>
      <protection hidden="1"/>
    </xf>
    <xf numFmtId="49" fontId="7" fillId="33" borderId="23" xfId="50" applyNumberFormat="1" applyFont="1" applyFill="1" applyBorder="1" applyAlignment="1" applyProtection="1">
      <alignment horizontal="center" vertical="center" readingOrder="1"/>
      <protection hidden="1"/>
    </xf>
    <xf numFmtId="49" fontId="7" fillId="33" borderId="51" xfId="50" applyNumberFormat="1" applyFont="1" applyFill="1" applyBorder="1" applyAlignment="1" applyProtection="1">
      <alignment horizontal="center" vertical="center" readingOrder="1"/>
      <protection hidden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ORÇAMENTO-HAB" xfId="49"/>
    <cellStyle name="Normal_Plan1" xfId="50"/>
    <cellStyle name="Nota" xfId="51"/>
    <cellStyle name="Percent" xfId="52"/>
    <cellStyle name="Ruim" xfId="53"/>
    <cellStyle name="Saída" xfId="54"/>
    <cellStyle name="Comma [0]" xfId="55"/>
    <cellStyle name="Separador de milhares_Orçamento Padrão Maldaner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1"/>
  <sheetViews>
    <sheetView tabSelected="1" zoomScale="115" zoomScaleNormal="115" zoomScaleSheetLayoutView="115" zoomScalePageLayoutView="0" workbookViewId="0" topLeftCell="A66">
      <selection activeCell="C76" sqref="C76"/>
    </sheetView>
  </sheetViews>
  <sheetFormatPr defaultColWidth="9.140625" defaultRowHeight="12.75"/>
  <cols>
    <col min="1" max="1" width="7.7109375" style="1" customWidth="1"/>
    <col min="2" max="2" width="8.57421875" style="1" customWidth="1"/>
    <col min="3" max="3" width="8.7109375" style="1" customWidth="1"/>
    <col min="4" max="4" width="46.7109375" style="3" customWidth="1"/>
    <col min="5" max="5" width="6.421875" style="1" customWidth="1"/>
    <col min="6" max="6" width="8.140625" style="1" bestFit="1" customWidth="1"/>
    <col min="7" max="7" width="10.28125" style="0" customWidth="1"/>
    <col min="8" max="8" width="15.140625" style="0" customWidth="1"/>
    <col min="9" max="9" width="9.00390625" style="0" customWidth="1"/>
    <col min="10" max="10" width="1.7109375" style="0" customWidth="1"/>
  </cols>
  <sheetData>
    <row r="1" spans="1:9" ht="46.5" customHeight="1">
      <c r="A1" s="77"/>
      <c r="B1" s="77"/>
      <c r="C1" s="77"/>
      <c r="D1" s="142"/>
      <c r="E1" s="142"/>
      <c r="F1" s="142"/>
      <c r="G1" s="142"/>
      <c r="H1" s="142"/>
      <c r="I1" s="102"/>
    </row>
    <row r="2" spans="1:9" ht="13.5" customHeight="1">
      <c r="A2" s="77"/>
      <c r="B2" s="77"/>
      <c r="C2" s="77"/>
      <c r="D2" s="143"/>
      <c r="E2" s="143"/>
      <c r="F2" s="143"/>
      <c r="G2" s="143"/>
      <c r="H2" s="143"/>
      <c r="I2" s="103"/>
    </row>
    <row r="3" spans="1:9" ht="15" customHeight="1">
      <c r="A3" s="78"/>
      <c r="B3" s="78"/>
      <c r="C3" s="78"/>
      <c r="D3" s="143"/>
      <c r="E3" s="143"/>
      <c r="F3" s="143"/>
      <c r="G3" s="143"/>
      <c r="H3" s="143"/>
      <c r="I3" s="103"/>
    </row>
    <row r="4" spans="1:3" ht="12" customHeight="1" thickBot="1">
      <c r="A4" s="2"/>
      <c r="B4" s="2"/>
      <c r="C4" s="2"/>
    </row>
    <row r="5" spans="1:9" ht="13.5" thickBot="1">
      <c r="A5" s="13" t="s">
        <v>6</v>
      </c>
      <c r="B5" s="120"/>
      <c r="C5" s="120"/>
      <c r="D5" s="4" t="s">
        <v>35</v>
      </c>
      <c r="E5" s="91"/>
      <c r="F5" s="5"/>
      <c r="G5" s="62"/>
      <c r="H5" s="18" t="s">
        <v>7</v>
      </c>
      <c r="I5" s="8"/>
    </row>
    <row r="6" spans="1:9" ht="12.75">
      <c r="A6" s="14" t="s">
        <v>20</v>
      </c>
      <c r="B6" s="121"/>
      <c r="C6" s="121"/>
      <c r="D6" s="7"/>
      <c r="E6" s="92"/>
      <c r="F6" s="8"/>
      <c r="G6" s="63"/>
      <c r="H6" s="147">
        <v>0.2</v>
      </c>
      <c r="I6" s="109"/>
    </row>
    <row r="7" spans="1:9" ht="13.5" thickBot="1">
      <c r="A7" s="15" t="s">
        <v>21</v>
      </c>
      <c r="B7" s="61"/>
      <c r="C7" s="61"/>
      <c r="D7" s="10"/>
      <c r="E7" s="11"/>
      <c r="F7" s="61" t="s">
        <v>100</v>
      </c>
      <c r="G7" s="67"/>
      <c r="H7" s="148"/>
      <c r="I7" s="109"/>
    </row>
    <row r="8" ht="6.75" customHeight="1" thickBot="1"/>
    <row r="9" spans="1:9" ht="15.75" thickBot="1">
      <c r="A9" s="149" t="s">
        <v>18</v>
      </c>
      <c r="B9" s="150"/>
      <c r="C9" s="150"/>
      <c r="D9" s="150"/>
      <c r="E9" s="150"/>
      <c r="F9" s="150"/>
      <c r="G9" s="150"/>
      <c r="H9" s="151"/>
      <c r="I9" s="110"/>
    </row>
    <row r="10" ht="5.25" customHeight="1" thickBot="1"/>
    <row r="11" spans="1:9" ht="13.5" thickBot="1">
      <c r="A11" s="75" t="s">
        <v>0</v>
      </c>
      <c r="B11" s="75" t="s">
        <v>38</v>
      </c>
      <c r="C11" s="75" t="s">
        <v>39</v>
      </c>
      <c r="D11" s="76" t="s">
        <v>1</v>
      </c>
      <c r="E11" s="75" t="s">
        <v>2</v>
      </c>
      <c r="F11" s="75" t="s">
        <v>3</v>
      </c>
      <c r="G11" s="74" t="s">
        <v>27</v>
      </c>
      <c r="H11" s="74" t="s">
        <v>4</v>
      </c>
      <c r="I11" s="74" t="s">
        <v>26</v>
      </c>
    </row>
    <row r="12" ht="7.5" customHeight="1"/>
    <row r="13" spans="1:9" ht="12.75">
      <c r="A13" s="105">
        <v>1</v>
      </c>
      <c r="B13" s="105"/>
      <c r="C13" s="105"/>
      <c r="D13" s="106" t="s">
        <v>42</v>
      </c>
      <c r="E13" s="16"/>
      <c r="F13" s="79"/>
      <c r="G13" s="108"/>
      <c r="H13" s="111"/>
      <c r="I13" s="113"/>
    </row>
    <row r="14" spans="1:9" ht="25.5">
      <c r="A14" s="107" t="s">
        <v>22</v>
      </c>
      <c r="B14" s="107" t="s">
        <v>43</v>
      </c>
      <c r="C14" s="107">
        <v>104802</v>
      </c>
      <c r="D14" s="124" t="s">
        <v>102</v>
      </c>
      <c r="E14" s="19" t="s">
        <v>19</v>
      </c>
      <c r="F14" s="73">
        <v>137.24</v>
      </c>
      <c r="G14" s="80"/>
      <c r="H14" s="112">
        <f aca="true" t="shared" si="0" ref="H14:H25">G14*F14</f>
        <v>0</v>
      </c>
      <c r="I14" s="139" t="e">
        <f>H27/H78</f>
        <v>#DIV/0!</v>
      </c>
    </row>
    <row r="15" spans="1:9" ht="12.75">
      <c r="A15" s="107" t="s">
        <v>23</v>
      </c>
      <c r="B15" s="107" t="s">
        <v>43</v>
      </c>
      <c r="C15" s="107">
        <v>88309</v>
      </c>
      <c r="D15" s="124" t="s">
        <v>122</v>
      </c>
      <c r="E15" s="19" t="s">
        <v>121</v>
      </c>
      <c r="F15" s="73">
        <v>4</v>
      </c>
      <c r="G15" s="80"/>
      <c r="H15" s="112">
        <f>G15*F15</f>
        <v>0</v>
      </c>
      <c r="I15" s="140"/>
    </row>
    <row r="16" spans="1:9" ht="12.75">
      <c r="A16" s="107" t="s">
        <v>24</v>
      </c>
      <c r="B16" s="107" t="s">
        <v>43</v>
      </c>
      <c r="C16" s="107">
        <v>88316</v>
      </c>
      <c r="D16" s="124" t="s">
        <v>120</v>
      </c>
      <c r="E16" s="19" t="s">
        <v>121</v>
      </c>
      <c r="F16" s="73">
        <v>8</v>
      </c>
      <c r="G16" s="80"/>
      <c r="H16" s="112">
        <f>G16*F16</f>
        <v>0</v>
      </c>
      <c r="I16" s="140"/>
    </row>
    <row r="17" spans="1:9" ht="25.5" customHeight="1">
      <c r="A17" s="107" t="s">
        <v>25</v>
      </c>
      <c r="B17" s="107" t="s">
        <v>43</v>
      </c>
      <c r="C17" s="107">
        <v>102362</v>
      </c>
      <c r="D17" s="124" t="s">
        <v>123</v>
      </c>
      <c r="E17" s="19" t="s">
        <v>44</v>
      </c>
      <c r="F17" s="73">
        <v>27.45</v>
      </c>
      <c r="G17" s="80"/>
      <c r="H17" s="112">
        <f t="shared" si="0"/>
        <v>0</v>
      </c>
      <c r="I17" s="140"/>
    </row>
    <row r="18" spans="1:9" ht="25.5" customHeight="1">
      <c r="A18" s="107" t="s">
        <v>28</v>
      </c>
      <c r="B18" s="107" t="s">
        <v>43</v>
      </c>
      <c r="C18" s="107">
        <v>88309</v>
      </c>
      <c r="D18" s="124" t="s">
        <v>127</v>
      </c>
      <c r="E18" s="19" t="s">
        <v>121</v>
      </c>
      <c r="F18" s="73">
        <v>8</v>
      </c>
      <c r="G18" s="80"/>
      <c r="H18" s="112">
        <f>G18*F18</f>
        <v>0</v>
      </c>
      <c r="I18" s="140"/>
    </row>
    <row r="19" spans="1:9" ht="25.5" customHeight="1">
      <c r="A19" s="107" t="s">
        <v>29</v>
      </c>
      <c r="B19" s="107" t="s">
        <v>43</v>
      </c>
      <c r="C19" s="107">
        <v>88316</v>
      </c>
      <c r="D19" s="124" t="s">
        <v>128</v>
      </c>
      <c r="E19" s="19" t="s">
        <v>121</v>
      </c>
      <c r="F19" s="73">
        <v>16</v>
      </c>
      <c r="G19" s="80"/>
      <c r="H19" s="112">
        <f>G19*F19</f>
        <v>0</v>
      </c>
      <c r="I19" s="140"/>
    </row>
    <row r="20" spans="1:9" ht="25.5" customHeight="1">
      <c r="A20" s="107" t="s">
        <v>30</v>
      </c>
      <c r="B20" s="107" t="s">
        <v>43</v>
      </c>
      <c r="C20" s="107">
        <v>98529</v>
      </c>
      <c r="D20" s="124" t="s">
        <v>103</v>
      </c>
      <c r="E20" s="19" t="s">
        <v>41</v>
      </c>
      <c r="F20" s="73">
        <v>10</v>
      </c>
      <c r="G20" s="80"/>
      <c r="H20" s="112">
        <f t="shared" si="0"/>
        <v>0</v>
      </c>
      <c r="I20" s="140"/>
    </row>
    <row r="21" spans="1:9" ht="25.5" customHeight="1">
      <c r="A21" s="107" t="s">
        <v>31</v>
      </c>
      <c r="B21" s="107" t="s">
        <v>43</v>
      </c>
      <c r="C21" s="107">
        <v>100701</v>
      </c>
      <c r="D21" s="124" t="s">
        <v>45</v>
      </c>
      <c r="E21" s="19" t="s">
        <v>19</v>
      </c>
      <c r="F21" s="73">
        <v>1</v>
      </c>
      <c r="G21" s="80"/>
      <c r="H21" s="112">
        <f t="shared" si="0"/>
        <v>0</v>
      </c>
      <c r="I21" s="140"/>
    </row>
    <row r="22" spans="1:9" ht="25.5" customHeight="1">
      <c r="A22" s="107" t="s">
        <v>32</v>
      </c>
      <c r="B22" s="107" t="s">
        <v>43</v>
      </c>
      <c r="C22" s="107">
        <v>100323</v>
      </c>
      <c r="D22" s="124" t="s">
        <v>46</v>
      </c>
      <c r="E22" s="107" t="s">
        <v>5</v>
      </c>
      <c r="F22" s="73">
        <v>25.89</v>
      </c>
      <c r="G22" s="80"/>
      <c r="H22" s="112">
        <f t="shared" si="0"/>
        <v>0</v>
      </c>
      <c r="I22" s="140"/>
    </row>
    <row r="23" spans="1:9" ht="25.5" customHeight="1">
      <c r="A23" s="107" t="s">
        <v>33</v>
      </c>
      <c r="B23" s="107" t="s">
        <v>43</v>
      </c>
      <c r="C23" s="107">
        <v>87794</v>
      </c>
      <c r="D23" s="124" t="s">
        <v>47</v>
      </c>
      <c r="E23" s="19" t="s">
        <v>19</v>
      </c>
      <c r="F23" s="73">
        <v>8.44</v>
      </c>
      <c r="G23" s="80"/>
      <c r="H23" s="112">
        <f t="shared" si="0"/>
        <v>0</v>
      </c>
      <c r="I23" s="140"/>
    </row>
    <row r="24" spans="1:9" ht="25.5" customHeight="1">
      <c r="A24" s="107" t="s">
        <v>34</v>
      </c>
      <c r="B24" s="107" t="s">
        <v>43</v>
      </c>
      <c r="C24" s="107">
        <v>88411</v>
      </c>
      <c r="D24" s="124" t="s">
        <v>48</v>
      </c>
      <c r="E24" s="19" t="s">
        <v>19</v>
      </c>
      <c r="F24" s="73">
        <v>51.46</v>
      </c>
      <c r="G24" s="80"/>
      <c r="H24" s="112">
        <f t="shared" si="0"/>
        <v>0</v>
      </c>
      <c r="I24" s="140"/>
    </row>
    <row r="25" spans="1:9" ht="25.5" customHeight="1">
      <c r="A25" s="107" t="s">
        <v>126</v>
      </c>
      <c r="B25" s="107" t="s">
        <v>43</v>
      </c>
      <c r="C25" s="107">
        <v>88489</v>
      </c>
      <c r="D25" s="124" t="s">
        <v>49</v>
      </c>
      <c r="E25" s="19" t="s">
        <v>19</v>
      </c>
      <c r="F25" s="73">
        <f>F24</f>
        <v>51.46</v>
      </c>
      <c r="G25" s="80"/>
      <c r="H25" s="112">
        <f t="shared" si="0"/>
        <v>0</v>
      </c>
      <c r="I25" s="140"/>
    </row>
    <row r="26" spans="1:9" ht="204">
      <c r="A26" s="107" t="s">
        <v>141</v>
      </c>
      <c r="B26" s="107" t="s">
        <v>40</v>
      </c>
      <c r="C26" s="107">
        <v>16</v>
      </c>
      <c r="D26" s="124" t="s">
        <v>124</v>
      </c>
      <c r="E26" s="19" t="s">
        <v>41</v>
      </c>
      <c r="F26" s="73">
        <v>1</v>
      </c>
      <c r="G26" s="123"/>
      <c r="H26" s="112">
        <f>G26*F26</f>
        <v>0</v>
      </c>
      <c r="I26" s="141"/>
    </row>
    <row r="27" spans="1:9" ht="12.75">
      <c r="A27" s="114"/>
      <c r="B27" s="114"/>
      <c r="C27" s="114"/>
      <c r="D27" s="88"/>
      <c r="E27" s="114"/>
      <c r="F27" s="115"/>
      <c r="G27" s="116"/>
      <c r="H27" s="117">
        <f>SUM(H14:H26)</f>
        <v>0</v>
      </c>
      <c r="I27" s="118"/>
    </row>
    <row r="28" spans="1:9" ht="12.75">
      <c r="A28" s="114"/>
      <c r="B28" s="114"/>
      <c r="C28" s="114"/>
      <c r="D28" s="88"/>
      <c r="E28" s="114"/>
      <c r="F28" s="115"/>
      <c r="G28" s="116"/>
      <c r="H28" s="117"/>
      <c r="I28" s="118"/>
    </row>
    <row r="29" spans="1:9" ht="12.75">
      <c r="A29" s="105">
        <v>2</v>
      </c>
      <c r="B29" s="105"/>
      <c r="C29" s="105"/>
      <c r="D29" s="106" t="s">
        <v>36</v>
      </c>
      <c r="E29" s="16"/>
      <c r="F29" s="79"/>
      <c r="G29" s="122"/>
      <c r="H29" s="111"/>
      <c r="I29" s="113"/>
    </row>
    <row r="30" spans="1:9" ht="25.5">
      <c r="A30" s="107" t="s">
        <v>61</v>
      </c>
      <c r="B30" s="107" t="s">
        <v>40</v>
      </c>
      <c r="C30" s="107">
        <v>1</v>
      </c>
      <c r="D30" s="104" t="s">
        <v>104</v>
      </c>
      <c r="E30" s="19" t="s">
        <v>41</v>
      </c>
      <c r="F30" s="73">
        <v>1</v>
      </c>
      <c r="G30" s="123"/>
      <c r="H30" s="112">
        <f>(F30*G30)</f>
        <v>0</v>
      </c>
      <c r="I30" s="139" t="e">
        <f>H40/H78</f>
        <v>#DIV/0!</v>
      </c>
    </row>
    <row r="31" spans="1:9" ht="25.5">
      <c r="A31" s="107" t="s">
        <v>62</v>
      </c>
      <c r="B31" s="107" t="s">
        <v>40</v>
      </c>
      <c r="C31" s="107">
        <v>2</v>
      </c>
      <c r="D31" s="104" t="s">
        <v>105</v>
      </c>
      <c r="E31" s="19" t="s">
        <v>41</v>
      </c>
      <c r="F31" s="73">
        <v>1</v>
      </c>
      <c r="G31" s="123"/>
      <c r="H31" s="112">
        <f aca="true" t="shared" si="1" ref="H31:H39">(F31*G31)</f>
        <v>0</v>
      </c>
      <c r="I31" s="140"/>
    </row>
    <row r="32" spans="1:9" ht="12.75">
      <c r="A32" s="107" t="s">
        <v>63</v>
      </c>
      <c r="B32" s="107" t="s">
        <v>40</v>
      </c>
      <c r="C32" s="107">
        <v>3</v>
      </c>
      <c r="D32" s="104" t="s">
        <v>106</v>
      </c>
      <c r="E32" s="19" t="s">
        <v>41</v>
      </c>
      <c r="F32" s="73">
        <v>1</v>
      </c>
      <c r="G32" s="123"/>
      <c r="H32" s="112">
        <f t="shared" si="1"/>
        <v>0</v>
      </c>
      <c r="I32" s="140"/>
    </row>
    <row r="33" spans="1:9" ht="12.75">
      <c r="A33" s="107" t="s">
        <v>64</v>
      </c>
      <c r="B33" s="107" t="s">
        <v>40</v>
      </c>
      <c r="C33" s="107">
        <v>4</v>
      </c>
      <c r="D33" s="104" t="s">
        <v>107</v>
      </c>
      <c r="E33" s="19" t="s">
        <v>41</v>
      </c>
      <c r="F33" s="73">
        <v>1</v>
      </c>
      <c r="G33" s="123"/>
      <c r="H33" s="112">
        <f t="shared" si="1"/>
        <v>0</v>
      </c>
      <c r="I33" s="140"/>
    </row>
    <row r="34" spans="1:9" ht="12.75">
      <c r="A34" s="107" t="s">
        <v>65</v>
      </c>
      <c r="B34" s="107" t="s">
        <v>40</v>
      </c>
      <c r="C34" s="107">
        <v>5</v>
      </c>
      <c r="D34" s="104" t="s">
        <v>108</v>
      </c>
      <c r="E34" s="19" t="s">
        <v>41</v>
      </c>
      <c r="F34" s="73">
        <v>1</v>
      </c>
      <c r="G34" s="123"/>
      <c r="H34" s="112">
        <f t="shared" si="1"/>
        <v>0</v>
      </c>
      <c r="I34" s="140"/>
    </row>
    <row r="35" spans="1:9" ht="25.5">
      <c r="A35" s="107" t="s">
        <v>66</v>
      </c>
      <c r="B35" s="107" t="s">
        <v>40</v>
      </c>
      <c r="C35" s="107">
        <v>6</v>
      </c>
      <c r="D35" s="104" t="s">
        <v>109</v>
      </c>
      <c r="E35" s="19" t="s">
        <v>41</v>
      </c>
      <c r="F35" s="73">
        <v>1</v>
      </c>
      <c r="G35" s="123"/>
      <c r="H35" s="112">
        <f t="shared" si="1"/>
        <v>0</v>
      </c>
      <c r="I35" s="140"/>
    </row>
    <row r="36" spans="1:9" ht="25.5">
      <c r="A36" s="107" t="s">
        <v>67</v>
      </c>
      <c r="B36" s="107" t="s">
        <v>40</v>
      </c>
      <c r="C36" s="107">
        <v>8</v>
      </c>
      <c r="D36" s="104" t="s">
        <v>110</v>
      </c>
      <c r="E36" s="19" t="s">
        <v>41</v>
      </c>
      <c r="F36" s="73">
        <v>1</v>
      </c>
      <c r="G36" s="123"/>
      <c r="H36" s="112">
        <f t="shared" si="1"/>
        <v>0</v>
      </c>
      <c r="I36" s="140"/>
    </row>
    <row r="37" spans="1:9" ht="51">
      <c r="A37" s="107" t="s">
        <v>50</v>
      </c>
      <c r="B37" s="107" t="s">
        <v>43</v>
      </c>
      <c r="C37" s="107">
        <v>103307</v>
      </c>
      <c r="D37" s="104" t="s">
        <v>92</v>
      </c>
      <c r="E37" s="19" t="s">
        <v>41</v>
      </c>
      <c r="F37" s="73">
        <v>3</v>
      </c>
      <c r="G37" s="123"/>
      <c r="H37" s="112">
        <f t="shared" si="1"/>
        <v>0</v>
      </c>
      <c r="I37" s="140"/>
    </row>
    <row r="38" spans="1:9" ht="51">
      <c r="A38" s="107" t="s">
        <v>140</v>
      </c>
      <c r="B38" s="107" t="s">
        <v>43</v>
      </c>
      <c r="C38" s="107">
        <v>103304</v>
      </c>
      <c r="D38" s="104" t="s">
        <v>91</v>
      </c>
      <c r="E38" s="19" t="s">
        <v>41</v>
      </c>
      <c r="F38" s="73">
        <v>4</v>
      </c>
      <c r="G38" s="123"/>
      <c r="H38" s="112">
        <f t="shared" si="1"/>
        <v>0</v>
      </c>
      <c r="I38" s="140"/>
    </row>
    <row r="39" spans="1:9" ht="38.25">
      <c r="A39" s="107" t="s">
        <v>68</v>
      </c>
      <c r="B39" s="107" t="s">
        <v>43</v>
      </c>
      <c r="C39" s="107">
        <v>103195</v>
      </c>
      <c r="D39" s="104" t="s">
        <v>90</v>
      </c>
      <c r="E39" s="19" t="s">
        <v>41</v>
      </c>
      <c r="F39" s="73">
        <v>1</v>
      </c>
      <c r="G39" s="123"/>
      <c r="H39" s="112">
        <f t="shared" si="1"/>
        <v>0</v>
      </c>
      <c r="I39" s="141"/>
    </row>
    <row r="40" spans="1:9" ht="12.75">
      <c r="A40" s="114"/>
      <c r="B40" s="114"/>
      <c r="C40" s="114"/>
      <c r="D40" s="88"/>
      <c r="E40" s="119"/>
      <c r="F40" s="115"/>
      <c r="G40" s="116"/>
      <c r="H40" s="117">
        <f>SUM(H30:H39)</f>
        <v>0</v>
      </c>
      <c r="I40" s="118"/>
    </row>
    <row r="41" spans="1:9" ht="12.75">
      <c r="A41" s="114"/>
      <c r="B41" s="114"/>
      <c r="C41" s="114"/>
      <c r="D41" s="88"/>
      <c r="E41" s="119"/>
      <c r="F41" s="115"/>
      <c r="G41" s="116"/>
      <c r="H41" s="117"/>
      <c r="I41" s="118"/>
    </row>
    <row r="42" spans="1:9" ht="12.75">
      <c r="A42" s="105">
        <v>3</v>
      </c>
      <c r="B42" s="105"/>
      <c r="C42" s="105"/>
      <c r="D42" s="106" t="s">
        <v>37</v>
      </c>
      <c r="E42" s="16"/>
      <c r="F42" s="79"/>
      <c r="G42" s="108"/>
      <c r="H42" s="111"/>
      <c r="I42" s="17"/>
    </row>
    <row r="43" spans="1:9" ht="38.25">
      <c r="A43" s="107" t="s">
        <v>69</v>
      </c>
      <c r="B43" s="107" t="s">
        <v>43</v>
      </c>
      <c r="C43" s="107">
        <v>94991</v>
      </c>
      <c r="D43" s="104" t="s">
        <v>56</v>
      </c>
      <c r="E43" s="19" t="s">
        <v>5</v>
      </c>
      <c r="F43" s="73">
        <v>9.74</v>
      </c>
      <c r="G43" s="108"/>
      <c r="H43" s="20">
        <f aca="true" t="shared" si="2" ref="H43:H53">G43*F43</f>
        <v>0</v>
      </c>
      <c r="I43" s="139" t="e">
        <f>H54/H78</f>
        <v>#DIV/0!</v>
      </c>
    </row>
    <row r="44" spans="1:9" ht="25.5">
      <c r="A44" s="107" t="s">
        <v>70</v>
      </c>
      <c r="B44" s="107" t="s">
        <v>43</v>
      </c>
      <c r="C44" s="107">
        <v>104658</v>
      </c>
      <c r="D44" s="104" t="s">
        <v>57</v>
      </c>
      <c r="E44" s="19" t="s">
        <v>19</v>
      </c>
      <c r="F44" s="73">
        <v>3.48</v>
      </c>
      <c r="G44" s="80"/>
      <c r="H44" s="112">
        <f t="shared" si="2"/>
        <v>0</v>
      </c>
      <c r="I44" s="140"/>
    </row>
    <row r="45" spans="1:9" ht="12.75">
      <c r="A45" s="107" t="s">
        <v>71</v>
      </c>
      <c r="B45" s="107" t="s">
        <v>43</v>
      </c>
      <c r="C45" s="107">
        <v>96624</v>
      </c>
      <c r="D45" s="104" t="s">
        <v>58</v>
      </c>
      <c r="E45" s="19" t="s">
        <v>5</v>
      </c>
      <c r="F45" s="73">
        <v>2.82</v>
      </c>
      <c r="G45" s="80"/>
      <c r="H45" s="112">
        <f t="shared" si="2"/>
        <v>0</v>
      </c>
      <c r="I45" s="140"/>
    </row>
    <row r="46" spans="1:9" ht="12.75">
      <c r="A46" s="107" t="s">
        <v>72</v>
      </c>
      <c r="B46" s="107" t="s">
        <v>43</v>
      </c>
      <c r="C46" s="107">
        <v>101617</v>
      </c>
      <c r="D46" s="104" t="s">
        <v>59</v>
      </c>
      <c r="E46" s="19" t="s">
        <v>19</v>
      </c>
      <c r="F46" s="73">
        <v>94.13</v>
      </c>
      <c r="G46" s="80"/>
      <c r="H46" s="112">
        <f t="shared" si="2"/>
        <v>0</v>
      </c>
      <c r="I46" s="140"/>
    </row>
    <row r="47" spans="1:9" ht="12.75">
      <c r="A47" s="107" t="s">
        <v>73</v>
      </c>
      <c r="B47" s="107" t="s">
        <v>43</v>
      </c>
      <c r="C47" s="107">
        <v>89865</v>
      </c>
      <c r="D47" s="104" t="s">
        <v>119</v>
      </c>
      <c r="E47" s="19" t="s">
        <v>44</v>
      </c>
      <c r="F47" s="73">
        <v>2.4</v>
      </c>
      <c r="G47" s="80"/>
      <c r="H47" s="112">
        <f t="shared" si="2"/>
        <v>0</v>
      </c>
      <c r="I47" s="140"/>
    </row>
    <row r="48" spans="1:9" ht="25.5">
      <c r="A48" s="107" t="s">
        <v>74</v>
      </c>
      <c r="B48" s="107" t="s">
        <v>43</v>
      </c>
      <c r="C48" s="107">
        <v>94273</v>
      </c>
      <c r="D48" s="104" t="s">
        <v>60</v>
      </c>
      <c r="E48" s="19" t="s">
        <v>44</v>
      </c>
      <c r="F48" s="73">
        <v>48</v>
      </c>
      <c r="G48" s="80"/>
      <c r="H48" s="112">
        <f t="shared" si="2"/>
        <v>0</v>
      </c>
      <c r="I48" s="140"/>
    </row>
    <row r="49" spans="1:9" ht="12.75">
      <c r="A49" s="107" t="s">
        <v>75</v>
      </c>
      <c r="B49" s="107" t="s">
        <v>43</v>
      </c>
      <c r="C49" s="107">
        <v>96527</v>
      </c>
      <c r="D49" s="104" t="s">
        <v>136</v>
      </c>
      <c r="E49" s="19" t="s">
        <v>5</v>
      </c>
      <c r="F49" s="73">
        <v>6.09</v>
      </c>
      <c r="G49" s="80"/>
      <c r="H49" s="112">
        <f t="shared" si="2"/>
        <v>0</v>
      </c>
      <c r="I49" s="140"/>
    </row>
    <row r="50" spans="1:9" ht="12.75">
      <c r="A50" s="107" t="s">
        <v>130</v>
      </c>
      <c r="B50" s="107" t="s">
        <v>43</v>
      </c>
      <c r="C50" s="107">
        <v>103317</v>
      </c>
      <c r="D50" s="136" t="s">
        <v>129</v>
      </c>
      <c r="E50" s="19" t="s">
        <v>19</v>
      </c>
      <c r="F50" s="73">
        <v>78.24</v>
      </c>
      <c r="G50" s="80"/>
      <c r="H50" s="112">
        <f t="shared" si="2"/>
        <v>0</v>
      </c>
      <c r="I50" s="140"/>
    </row>
    <row r="51" spans="1:9" ht="12.75">
      <c r="A51" s="107" t="s">
        <v>131</v>
      </c>
      <c r="B51" s="107" t="s">
        <v>43</v>
      </c>
      <c r="C51" s="107">
        <v>87794</v>
      </c>
      <c r="D51" s="137" t="s">
        <v>132</v>
      </c>
      <c r="E51" s="19" t="s">
        <v>19</v>
      </c>
      <c r="F51" s="73">
        <f>F50</f>
        <v>78.24</v>
      </c>
      <c r="G51" s="80"/>
      <c r="H51" s="112">
        <f t="shared" si="2"/>
        <v>0</v>
      </c>
      <c r="I51" s="140"/>
    </row>
    <row r="52" spans="1:9" ht="12.75">
      <c r="A52" s="107" t="s">
        <v>138</v>
      </c>
      <c r="B52" s="107" t="s">
        <v>43</v>
      </c>
      <c r="C52" s="107">
        <v>87879</v>
      </c>
      <c r="D52" s="137" t="s">
        <v>135</v>
      </c>
      <c r="E52" s="19" t="s">
        <v>19</v>
      </c>
      <c r="F52" s="73">
        <f>F51</f>
        <v>78.24</v>
      </c>
      <c r="G52" s="80"/>
      <c r="H52" s="112">
        <f>G52*F52</f>
        <v>0</v>
      </c>
      <c r="I52" s="140"/>
    </row>
    <row r="53" spans="1:9" ht="12.75">
      <c r="A53" s="107" t="s">
        <v>139</v>
      </c>
      <c r="B53" s="107" t="s">
        <v>43</v>
      </c>
      <c r="C53" s="107">
        <v>97737</v>
      </c>
      <c r="D53" s="104" t="s">
        <v>134</v>
      </c>
      <c r="E53" s="19" t="s">
        <v>5</v>
      </c>
      <c r="F53" s="73">
        <v>1.21</v>
      </c>
      <c r="G53" s="80"/>
      <c r="H53" s="112">
        <f t="shared" si="2"/>
        <v>0</v>
      </c>
      <c r="I53" s="141"/>
    </row>
    <row r="54" spans="1:9" ht="12.75">
      <c r="A54" s="114"/>
      <c r="B54" s="114"/>
      <c r="C54" s="114"/>
      <c r="D54" s="88"/>
      <c r="E54" s="114"/>
      <c r="F54" s="115"/>
      <c r="G54" s="116"/>
      <c r="H54" s="117">
        <f>SUM(H43:H53)</f>
        <v>0</v>
      </c>
      <c r="I54" s="118"/>
    </row>
    <row r="55" spans="1:9" ht="12.75">
      <c r="A55" s="114"/>
      <c r="B55" s="114"/>
      <c r="C55" s="114"/>
      <c r="D55" s="88"/>
      <c r="E55" s="114"/>
      <c r="F55" s="115"/>
      <c r="G55" s="116"/>
      <c r="H55" s="117"/>
      <c r="I55" s="118"/>
    </row>
    <row r="56" spans="1:9" ht="12.75">
      <c r="A56" s="105">
        <v>4</v>
      </c>
      <c r="B56" s="105"/>
      <c r="C56" s="105"/>
      <c r="D56" s="106" t="s">
        <v>55</v>
      </c>
      <c r="E56" s="16"/>
      <c r="F56" s="79"/>
      <c r="G56" s="108"/>
      <c r="H56" s="111"/>
      <c r="I56" s="113"/>
    </row>
    <row r="57" spans="1:9" ht="25.5">
      <c r="A57" s="107" t="s">
        <v>76</v>
      </c>
      <c r="B57" s="107" t="s">
        <v>43</v>
      </c>
      <c r="C57" s="107">
        <v>101493</v>
      </c>
      <c r="D57" s="104" t="s">
        <v>51</v>
      </c>
      <c r="E57" s="19" t="s">
        <v>41</v>
      </c>
      <c r="F57" s="73">
        <v>1</v>
      </c>
      <c r="G57" s="80"/>
      <c r="H57" s="112">
        <f aca="true" t="shared" si="3" ref="H57:H62">G57*F57</f>
        <v>0</v>
      </c>
      <c r="I57" s="139" t="e">
        <f>H69/H78</f>
        <v>#DIV/0!</v>
      </c>
    </row>
    <row r="58" spans="1:9" ht="38.25">
      <c r="A58" s="107" t="s">
        <v>77</v>
      </c>
      <c r="B58" s="107" t="s">
        <v>43</v>
      </c>
      <c r="C58" s="107">
        <v>100599</v>
      </c>
      <c r="D58" s="104" t="s">
        <v>54</v>
      </c>
      <c r="E58" s="19" t="s">
        <v>41</v>
      </c>
      <c r="F58" s="73">
        <v>1</v>
      </c>
      <c r="G58" s="80"/>
      <c r="H58" s="112">
        <f t="shared" si="3"/>
        <v>0</v>
      </c>
      <c r="I58" s="140"/>
    </row>
    <row r="59" spans="1:9" ht="12.75">
      <c r="A59" s="107" t="s">
        <v>78</v>
      </c>
      <c r="B59" s="107" t="s">
        <v>43</v>
      </c>
      <c r="C59" s="107">
        <v>96527</v>
      </c>
      <c r="D59" s="104" t="s">
        <v>112</v>
      </c>
      <c r="E59" s="19" t="s">
        <v>5</v>
      </c>
      <c r="F59" s="73">
        <v>7.56</v>
      </c>
      <c r="G59" s="80"/>
      <c r="H59" s="112">
        <f t="shared" si="3"/>
        <v>0</v>
      </c>
      <c r="I59" s="140"/>
    </row>
    <row r="60" spans="1:9" ht="12.75">
      <c r="A60" s="107" t="s">
        <v>79</v>
      </c>
      <c r="B60" s="107" t="s">
        <v>43</v>
      </c>
      <c r="C60" s="107">
        <v>104737</v>
      </c>
      <c r="D60" s="104" t="s">
        <v>113</v>
      </c>
      <c r="E60" s="19" t="s">
        <v>5</v>
      </c>
      <c r="F60" s="73">
        <f>F59-F61</f>
        <v>7.09</v>
      </c>
      <c r="G60" s="80"/>
      <c r="H60" s="112">
        <f t="shared" si="3"/>
        <v>0</v>
      </c>
      <c r="I60" s="140"/>
    </row>
    <row r="61" spans="1:9" ht="25.5">
      <c r="A61" s="107" t="s">
        <v>80</v>
      </c>
      <c r="B61" s="107" t="s">
        <v>43</v>
      </c>
      <c r="C61" s="107">
        <v>96616</v>
      </c>
      <c r="D61" s="104" t="s">
        <v>114</v>
      </c>
      <c r="E61" s="19" t="s">
        <v>5</v>
      </c>
      <c r="F61" s="73">
        <v>0.47</v>
      </c>
      <c r="G61" s="80"/>
      <c r="H61" s="112">
        <f t="shared" si="3"/>
        <v>0</v>
      </c>
      <c r="I61" s="140"/>
    </row>
    <row r="62" spans="1:9" ht="25.5">
      <c r="A62" s="107" t="s">
        <v>81</v>
      </c>
      <c r="B62" s="107" t="s">
        <v>43</v>
      </c>
      <c r="C62" s="107">
        <v>96985</v>
      </c>
      <c r="D62" s="104" t="s">
        <v>115</v>
      </c>
      <c r="E62" s="19" t="s">
        <v>41</v>
      </c>
      <c r="F62" s="73">
        <v>4</v>
      </c>
      <c r="G62" s="80"/>
      <c r="H62" s="112">
        <f t="shared" si="3"/>
        <v>0</v>
      </c>
      <c r="I62" s="140"/>
    </row>
    <row r="63" spans="1:9" ht="25.5">
      <c r="A63" s="107" t="s">
        <v>82</v>
      </c>
      <c r="B63" s="107" t="s">
        <v>43</v>
      </c>
      <c r="C63" s="107">
        <v>91845</v>
      </c>
      <c r="D63" s="104" t="s">
        <v>111</v>
      </c>
      <c r="E63" s="19" t="s">
        <v>44</v>
      </c>
      <c r="F63" s="73">
        <v>63</v>
      </c>
      <c r="G63" s="80"/>
      <c r="H63" s="112">
        <f aca="true" t="shared" si="4" ref="H63:H68">G63*F63</f>
        <v>0</v>
      </c>
      <c r="I63" s="140"/>
    </row>
    <row r="64" spans="1:9" ht="12.75">
      <c r="A64" s="107" t="s">
        <v>83</v>
      </c>
      <c r="B64" s="107" t="s">
        <v>43</v>
      </c>
      <c r="C64" s="107">
        <v>99319</v>
      </c>
      <c r="D64" s="104" t="s">
        <v>125</v>
      </c>
      <c r="E64" s="19" t="s">
        <v>41</v>
      </c>
      <c r="F64" s="73">
        <v>1</v>
      </c>
      <c r="G64" s="80"/>
      <c r="H64" s="112">
        <f t="shared" si="4"/>
        <v>0</v>
      </c>
      <c r="I64" s="140"/>
    </row>
    <row r="65" spans="1:9" ht="25.5">
      <c r="A65" s="107" t="s">
        <v>84</v>
      </c>
      <c r="B65" s="107" t="s">
        <v>43</v>
      </c>
      <c r="C65" s="107">
        <v>101560</v>
      </c>
      <c r="D65" s="104" t="s">
        <v>118</v>
      </c>
      <c r="E65" s="19" t="s">
        <v>44</v>
      </c>
      <c r="F65" s="73">
        <v>148.9</v>
      </c>
      <c r="G65" s="80"/>
      <c r="H65" s="112">
        <f t="shared" si="4"/>
        <v>0</v>
      </c>
      <c r="I65" s="140"/>
    </row>
    <row r="66" spans="1:9" ht="25.5">
      <c r="A66" s="107" t="s">
        <v>116</v>
      </c>
      <c r="B66" s="107" t="s">
        <v>43</v>
      </c>
      <c r="C66" s="107">
        <v>101632</v>
      </c>
      <c r="D66" s="104" t="s">
        <v>52</v>
      </c>
      <c r="E66" s="19" t="s">
        <v>41</v>
      </c>
      <c r="F66" s="73">
        <v>1</v>
      </c>
      <c r="G66" s="80"/>
      <c r="H66" s="112">
        <f t="shared" si="4"/>
        <v>0</v>
      </c>
      <c r="I66" s="140"/>
    </row>
    <row r="67" spans="1:9" ht="25.5">
      <c r="A67" s="107" t="s">
        <v>117</v>
      </c>
      <c r="B67" s="107" t="s">
        <v>43</v>
      </c>
      <c r="C67" s="107">
        <v>101656</v>
      </c>
      <c r="D67" s="104" t="s">
        <v>53</v>
      </c>
      <c r="E67" s="19" t="s">
        <v>41</v>
      </c>
      <c r="F67" s="73">
        <v>6</v>
      </c>
      <c r="G67" s="80"/>
      <c r="H67" s="112">
        <f t="shared" si="4"/>
        <v>0</v>
      </c>
      <c r="I67" s="140"/>
    </row>
    <row r="68" spans="1:9" ht="38.25">
      <c r="A68" s="107" t="s">
        <v>137</v>
      </c>
      <c r="B68" s="107" t="s">
        <v>43</v>
      </c>
      <c r="C68" s="107">
        <v>100623</v>
      </c>
      <c r="D68" s="136" t="s">
        <v>133</v>
      </c>
      <c r="E68" s="19" t="s">
        <v>41</v>
      </c>
      <c r="F68" s="73">
        <v>3</v>
      </c>
      <c r="G68" s="80"/>
      <c r="H68" s="112">
        <f t="shared" si="4"/>
        <v>0</v>
      </c>
      <c r="I68" s="141"/>
    </row>
    <row r="69" spans="1:9" ht="12.75">
      <c r="A69" s="114"/>
      <c r="B69" s="114"/>
      <c r="C69" s="114"/>
      <c r="D69" s="88"/>
      <c r="E69" s="119"/>
      <c r="F69" s="115"/>
      <c r="G69" s="116"/>
      <c r="H69" s="117">
        <f>SUM(H57:H68)</f>
        <v>0</v>
      </c>
      <c r="I69" s="109"/>
    </row>
    <row r="70" spans="1:9" ht="12.75">
      <c r="A70" s="114"/>
      <c r="B70" s="114"/>
      <c r="C70" s="114"/>
      <c r="D70" s="88"/>
      <c r="E70" s="114"/>
      <c r="F70" s="115"/>
      <c r="G70" s="116"/>
      <c r="I70" s="118"/>
    </row>
    <row r="71" spans="1:9" ht="12.75">
      <c r="A71" s="105">
        <v>5</v>
      </c>
      <c r="B71" s="105"/>
      <c r="C71" s="105"/>
      <c r="D71" s="106" t="s">
        <v>87</v>
      </c>
      <c r="E71" s="16"/>
      <c r="F71" s="79"/>
      <c r="G71" s="108"/>
      <c r="H71" s="111"/>
      <c r="I71" s="139" t="e">
        <f>H76/H78</f>
        <v>#DIV/0!</v>
      </c>
    </row>
    <row r="72" spans="1:9" ht="25.5">
      <c r="A72" s="107" t="s">
        <v>88</v>
      </c>
      <c r="B72" s="107" t="s">
        <v>43</v>
      </c>
      <c r="C72" s="107">
        <v>98504</v>
      </c>
      <c r="D72" s="104" t="s">
        <v>93</v>
      </c>
      <c r="E72" s="19" t="s">
        <v>19</v>
      </c>
      <c r="F72" s="73">
        <v>92.07</v>
      </c>
      <c r="G72" s="80"/>
      <c r="H72" s="112">
        <f>G72*F72</f>
        <v>0</v>
      </c>
      <c r="I72" s="140"/>
    </row>
    <row r="73" spans="1:9" ht="12.75">
      <c r="A73" s="107" t="s">
        <v>89</v>
      </c>
      <c r="B73" s="107" t="s">
        <v>43</v>
      </c>
      <c r="C73" s="107">
        <v>98519</v>
      </c>
      <c r="D73" s="104" t="s">
        <v>95</v>
      </c>
      <c r="E73" s="19" t="s">
        <v>19</v>
      </c>
      <c r="F73" s="73">
        <v>92.07</v>
      </c>
      <c r="G73" s="80"/>
      <c r="H73" s="112">
        <f>G73*F73</f>
        <v>0</v>
      </c>
      <c r="I73" s="140"/>
    </row>
    <row r="74" spans="1:9" ht="12.75">
      <c r="A74" s="107" t="s">
        <v>96</v>
      </c>
      <c r="B74" s="107" t="s">
        <v>43</v>
      </c>
      <c r="C74" s="107">
        <v>98520</v>
      </c>
      <c r="D74" s="104" t="s">
        <v>98</v>
      </c>
      <c r="E74" s="19" t="s">
        <v>19</v>
      </c>
      <c r="F74" s="73">
        <v>92.07</v>
      </c>
      <c r="G74" s="80"/>
      <c r="H74" s="112">
        <f>G74*F74</f>
        <v>0</v>
      </c>
      <c r="I74" s="140"/>
    </row>
    <row r="75" spans="1:9" ht="12.75">
      <c r="A75" s="107" t="s">
        <v>99</v>
      </c>
      <c r="B75" s="107" t="s">
        <v>43</v>
      </c>
      <c r="C75" s="107">
        <v>98521</v>
      </c>
      <c r="D75" s="104" t="s">
        <v>97</v>
      </c>
      <c r="E75" s="19" t="s">
        <v>19</v>
      </c>
      <c r="F75" s="73">
        <v>92.07</v>
      </c>
      <c r="G75" s="80"/>
      <c r="H75" s="112">
        <f>G75*F75</f>
        <v>0</v>
      </c>
      <c r="I75" s="141"/>
    </row>
    <row r="76" spans="1:9" ht="12.75">
      <c r="A76" s="114"/>
      <c r="B76" s="114"/>
      <c r="C76" s="114"/>
      <c r="D76" s="88"/>
      <c r="E76" s="114"/>
      <c r="F76" s="115"/>
      <c r="G76" s="116"/>
      <c r="H76" s="117">
        <f>SUM(H72:H75)</f>
        <v>0</v>
      </c>
      <c r="I76" s="126"/>
    </row>
    <row r="77" spans="1:9" ht="13.5" thickBot="1">
      <c r="A77" s="81"/>
      <c r="B77" s="81"/>
      <c r="C77" s="81"/>
      <c r="D77" s="81"/>
      <c r="E77" s="81"/>
      <c r="F77" s="81"/>
      <c r="G77" s="81"/>
      <c r="H77" s="82"/>
      <c r="I77" s="82"/>
    </row>
    <row r="78" spans="1:9" ht="18.75" customHeight="1" thickBot="1">
      <c r="A78" s="153" t="s">
        <v>15</v>
      </c>
      <c r="B78" s="154"/>
      <c r="C78" s="154"/>
      <c r="D78" s="154"/>
      <c r="E78" s="154"/>
      <c r="F78" s="154"/>
      <c r="G78" s="154"/>
      <c r="H78" s="134">
        <f>H69+H54+H40+H27+H76</f>
        <v>0</v>
      </c>
      <c r="I78" s="135" t="e">
        <f>H78/$H$78</f>
        <v>#DIV/0!</v>
      </c>
    </row>
    <row r="79" spans="4:9" ht="12.75">
      <c r="D79" s="83"/>
      <c r="H79" s="84"/>
      <c r="I79" s="84"/>
    </row>
    <row r="80" spans="1:5" ht="12.75">
      <c r="A80" s="85"/>
      <c r="B80" s="85"/>
      <c r="C80" s="85"/>
      <c r="D80" s="85"/>
      <c r="E80" s="86"/>
    </row>
    <row r="81" spans="1:9" ht="12.75">
      <c r="A81" s="145"/>
      <c r="B81" s="145"/>
      <c r="C81" s="145"/>
      <c r="D81" s="145"/>
      <c r="E81" s="145"/>
      <c r="H81" s="93"/>
      <c r="I81" s="93"/>
    </row>
    <row r="82" spans="1:9" ht="12.75">
      <c r="A82" s="85"/>
      <c r="B82" s="85"/>
      <c r="C82" s="85"/>
      <c r="D82" s="85"/>
      <c r="E82" s="85"/>
      <c r="H82" s="93"/>
      <c r="I82" s="93"/>
    </row>
    <row r="84" spans="4:9" ht="12.75">
      <c r="D84" s="87"/>
      <c r="E84" s="94"/>
      <c r="H84" s="60"/>
      <c r="I84" s="60"/>
    </row>
    <row r="85" spans="5:9" ht="12.75">
      <c r="E85"/>
      <c r="H85" s="93"/>
      <c r="I85" s="93"/>
    </row>
    <row r="86" spans="5:9" ht="12.75">
      <c r="E86"/>
      <c r="H86" s="93"/>
      <c r="I86" s="93"/>
    </row>
    <row r="87" spans="5:9" ht="12.75">
      <c r="E87"/>
      <c r="H87" s="93"/>
      <c r="I87" s="93"/>
    </row>
    <row r="88" spans="5:9" ht="12.75">
      <c r="E88"/>
      <c r="H88" s="93"/>
      <c r="I88" s="93"/>
    </row>
    <row r="89" spans="5:9" ht="12.75">
      <c r="E89"/>
      <c r="H89" s="93"/>
      <c r="I89" s="93"/>
    </row>
    <row r="90" ht="12.75">
      <c r="E90" s="94"/>
    </row>
    <row r="91" ht="12.75">
      <c r="E91"/>
    </row>
    <row r="92" spans="4:9" ht="12.75">
      <c r="D92" s="7"/>
      <c r="E92" s="94"/>
      <c r="F92" s="8"/>
      <c r="G92" s="9"/>
      <c r="H92" s="9"/>
      <c r="I92" s="9"/>
    </row>
    <row r="93" spans="4:9" ht="12.75">
      <c r="D93" s="125"/>
      <c r="E93"/>
      <c r="F93" s="138"/>
      <c r="G93" s="138"/>
      <c r="H93" s="138"/>
      <c r="I93" s="9"/>
    </row>
    <row r="94" spans="4:9" ht="12.75">
      <c r="D94" s="125"/>
      <c r="E94" s="94"/>
      <c r="F94" s="155"/>
      <c r="G94" s="155"/>
      <c r="H94" s="155"/>
      <c r="I94" s="9"/>
    </row>
    <row r="95" spans="5:8" ht="12.75">
      <c r="E95"/>
      <c r="F95" s="152"/>
      <c r="G95" s="152"/>
      <c r="H95" s="152"/>
    </row>
    <row r="184" spans="1:9" ht="12.75">
      <c r="A184" s="8"/>
      <c r="B184" s="8"/>
      <c r="C184" s="8"/>
      <c r="D184" s="7"/>
      <c r="E184" s="8"/>
      <c r="F184" s="8"/>
      <c r="G184" s="9"/>
      <c r="H184" s="9"/>
      <c r="I184" s="9"/>
    </row>
    <row r="185" spans="1:9" ht="12.75">
      <c r="A185" s="8"/>
      <c r="B185" s="8"/>
      <c r="C185" s="8"/>
      <c r="D185" s="7"/>
      <c r="E185" s="8"/>
      <c r="F185" s="8"/>
      <c r="G185" s="9"/>
      <c r="H185" s="9"/>
      <c r="I185" s="9"/>
    </row>
    <row r="186" spans="1:9" ht="12.75">
      <c r="A186" s="8"/>
      <c r="B186" s="8"/>
      <c r="C186" s="8"/>
      <c r="D186" s="7"/>
      <c r="E186" s="8"/>
      <c r="F186" s="8"/>
      <c r="G186" s="9"/>
      <c r="H186" s="9"/>
      <c r="I186" s="9"/>
    </row>
    <row r="187" spans="1:9" ht="12.75">
      <c r="A187" s="8"/>
      <c r="B187" s="8"/>
      <c r="C187" s="8"/>
      <c r="D187" s="7"/>
      <c r="E187" s="8"/>
      <c r="F187" s="8"/>
      <c r="G187" s="9"/>
      <c r="H187" s="9"/>
      <c r="I187" s="9"/>
    </row>
    <row r="188" spans="1:9" ht="12.75">
      <c r="A188" s="8"/>
      <c r="B188" s="8"/>
      <c r="C188" s="8"/>
      <c r="D188" s="7"/>
      <c r="E188" s="8"/>
      <c r="F188" s="8"/>
      <c r="G188" s="9"/>
      <c r="H188" s="9"/>
      <c r="I188" s="9"/>
    </row>
    <row r="189" spans="1:9" ht="12.75">
      <c r="A189" s="8"/>
      <c r="B189" s="8"/>
      <c r="C189" s="8"/>
      <c r="D189" s="7"/>
      <c r="E189" s="8"/>
      <c r="F189" s="8"/>
      <c r="G189" s="9"/>
      <c r="H189" s="9"/>
      <c r="I189" s="9"/>
    </row>
    <row r="190" spans="1:9" ht="12.75">
      <c r="A190" s="8"/>
      <c r="B190" s="8"/>
      <c r="C190" s="8"/>
      <c r="D190" s="7"/>
      <c r="E190" s="8"/>
      <c r="F190" s="8"/>
      <c r="G190" s="9"/>
      <c r="H190" s="9"/>
      <c r="I190" s="9"/>
    </row>
    <row r="191" spans="1:9" ht="12.75">
      <c r="A191" s="8"/>
      <c r="B191" s="8"/>
      <c r="C191" s="8"/>
      <c r="D191" s="7"/>
      <c r="E191" s="8"/>
      <c r="F191" s="8"/>
      <c r="G191" s="9"/>
      <c r="H191" s="9"/>
      <c r="I191" s="9"/>
    </row>
    <row r="192" spans="1:9" ht="12.75">
      <c r="A192" s="146"/>
      <c r="B192" s="146"/>
      <c r="C192" s="146"/>
      <c r="D192" s="146"/>
      <c r="E192" s="146"/>
      <c r="F192" s="146"/>
      <c r="G192" s="146"/>
      <c r="H192" s="89"/>
      <c r="I192" s="89"/>
    </row>
    <row r="193" spans="1:9" ht="12.75">
      <c r="A193" s="8"/>
      <c r="B193" s="8"/>
      <c r="C193" s="8"/>
      <c r="D193" s="7"/>
      <c r="E193" s="8"/>
      <c r="F193" s="8"/>
      <c r="G193" s="9"/>
      <c r="H193" s="9"/>
      <c r="I193" s="9"/>
    </row>
    <row r="194" spans="1:9" ht="12.75">
      <c r="A194" s="8"/>
      <c r="B194" s="8"/>
      <c r="C194" s="8"/>
      <c r="D194" s="7"/>
      <c r="E194" s="8"/>
      <c r="F194" s="8"/>
      <c r="G194" s="9"/>
      <c r="H194" s="9"/>
      <c r="I194" s="9"/>
    </row>
    <row r="195" spans="1:9" ht="12.75">
      <c r="A195" s="8"/>
      <c r="B195" s="8"/>
      <c r="C195" s="8"/>
      <c r="D195" s="7"/>
      <c r="E195" s="8"/>
      <c r="F195" s="8"/>
      <c r="G195" s="9"/>
      <c r="H195" s="9"/>
      <c r="I195" s="9"/>
    </row>
    <row r="196" spans="1:9" ht="12.75">
      <c r="A196" s="8"/>
      <c r="B196" s="8"/>
      <c r="C196" s="8"/>
      <c r="D196" s="7"/>
      <c r="E196" s="8"/>
      <c r="F196" s="8"/>
      <c r="G196" s="9"/>
      <c r="H196" s="9"/>
      <c r="I196" s="9"/>
    </row>
    <row r="197" spans="1:9" ht="12.75">
      <c r="A197" s="8"/>
      <c r="B197" s="8"/>
      <c r="C197" s="8"/>
      <c r="D197" s="7"/>
      <c r="E197" s="8"/>
      <c r="F197" s="8"/>
      <c r="G197" s="9"/>
      <c r="H197" s="9"/>
      <c r="I197" s="9"/>
    </row>
    <row r="198" spans="1:9" ht="12.75">
      <c r="A198" s="8"/>
      <c r="B198" s="8"/>
      <c r="C198" s="8"/>
      <c r="D198" s="7"/>
      <c r="E198" s="8"/>
      <c r="F198" s="8"/>
      <c r="G198" s="9"/>
      <c r="H198" s="9"/>
      <c r="I198" s="9"/>
    </row>
    <row r="199" spans="1:9" ht="12.75">
      <c r="A199" s="8"/>
      <c r="B199" s="8"/>
      <c r="C199" s="8"/>
      <c r="D199" s="90"/>
      <c r="E199" s="144"/>
      <c r="F199" s="144"/>
      <c r="G199" s="144"/>
      <c r="H199" s="9"/>
      <c r="I199" s="9"/>
    </row>
    <row r="200" spans="1:9" ht="12.75">
      <c r="A200" s="8"/>
      <c r="B200" s="8"/>
      <c r="C200" s="8"/>
      <c r="D200" s="90"/>
      <c r="E200" s="144"/>
      <c r="F200" s="144"/>
      <c r="G200" s="144"/>
      <c r="H200" s="9"/>
      <c r="I200" s="9"/>
    </row>
    <row r="201" spans="1:9" ht="12.75">
      <c r="A201" s="8"/>
      <c r="B201" s="8"/>
      <c r="C201" s="8"/>
      <c r="D201" s="7"/>
      <c r="E201" s="144"/>
      <c r="F201" s="144"/>
      <c r="G201" s="144"/>
      <c r="H201" s="9"/>
      <c r="I201" s="9"/>
    </row>
  </sheetData>
  <sheetProtection/>
  <mergeCells count="19">
    <mergeCell ref="E201:G201"/>
    <mergeCell ref="A81:E81"/>
    <mergeCell ref="E199:G199"/>
    <mergeCell ref="A192:G192"/>
    <mergeCell ref="E200:G200"/>
    <mergeCell ref="H6:H7"/>
    <mergeCell ref="A9:H9"/>
    <mergeCell ref="F95:H95"/>
    <mergeCell ref="A78:G78"/>
    <mergeCell ref="F94:H94"/>
    <mergeCell ref="F93:H93"/>
    <mergeCell ref="I71:I75"/>
    <mergeCell ref="D1:H1"/>
    <mergeCell ref="D3:H3"/>
    <mergeCell ref="D2:H2"/>
    <mergeCell ref="I30:I39"/>
    <mergeCell ref="I43:I53"/>
    <mergeCell ref="I57:I68"/>
    <mergeCell ref="I14:I26"/>
  </mergeCells>
  <conditionalFormatting sqref="F192:G192 F77:G77 F11:G11">
    <cfRule type="cellIs" priority="7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4"/>
  <sheetViews>
    <sheetView showGridLines="0" zoomScale="70" zoomScaleNormal="7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36" sqref="C36:L51"/>
    </sheetView>
  </sheetViews>
  <sheetFormatPr defaultColWidth="9.140625" defaultRowHeight="12.75"/>
  <cols>
    <col min="1" max="1" width="0.9921875" style="0" customWidth="1"/>
    <col min="2" max="2" width="8.00390625" style="0" customWidth="1"/>
    <col min="3" max="3" width="14.140625" style="0" customWidth="1"/>
    <col min="4" max="4" width="20.00390625" style="0" customWidth="1"/>
    <col min="5" max="5" width="14.57421875" style="0" customWidth="1"/>
    <col min="6" max="6" width="11.140625" style="0" customWidth="1"/>
    <col min="7" max="14" width="13.00390625" style="0" customWidth="1"/>
  </cols>
  <sheetData>
    <row r="1" ht="4.5" customHeight="1" thickBot="1"/>
    <row r="2" spans="1:16" ht="4.5" customHeight="1" thickBot="1">
      <c r="A2" s="21"/>
      <c r="B2" s="22"/>
      <c r="C2" s="23"/>
      <c r="D2" s="23"/>
      <c r="E2" s="23"/>
      <c r="F2" s="24"/>
      <c r="G2" s="23"/>
      <c r="H2" s="23"/>
      <c r="I2" s="23"/>
      <c r="J2" s="23"/>
      <c r="K2" s="23"/>
      <c r="L2" s="23"/>
      <c r="M2" s="23"/>
      <c r="N2" s="23"/>
      <c r="O2" s="6"/>
      <c r="P2" s="62"/>
    </row>
    <row r="3" spans="1:16" ht="7.5" customHeight="1">
      <c r="A3" s="25"/>
      <c r="B3" s="22"/>
      <c r="C3" s="132"/>
      <c r="D3" s="23"/>
      <c r="E3" s="23"/>
      <c r="F3" s="24"/>
      <c r="G3" s="23"/>
      <c r="H3" s="23"/>
      <c r="I3" s="23"/>
      <c r="J3" s="23"/>
      <c r="K3" s="23"/>
      <c r="L3" s="23"/>
      <c r="M3" s="23"/>
      <c r="N3" s="23"/>
      <c r="O3" s="6"/>
      <c r="P3" s="62"/>
    </row>
    <row r="4" spans="1:16" ht="18">
      <c r="A4" s="25"/>
      <c r="B4" s="26"/>
      <c r="C4" s="28" t="str">
        <f>Orçamento!A5</f>
        <v>Obra:</v>
      </c>
      <c r="D4" s="28" t="str">
        <f>Orçamento!D5</f>
        <v>REVITALIZAÇÃO DA PRAÇA NOVO BAIRRO </v>
      </c>
      <c r="E4" s="28"/>
      <c r="F4" s="28"/>
      <c r="G4" s="28"/>
      <c r="H4" s="28"/>
      <c r="I4" s="21"/>
      <c r="J4" s="21"/>
      <c r="K4" s="21"/>
      <c r="L4" s="21"/>
      <c r="M4" s="21"/>
      <c r="N4" s="21"/>
      <c r="O4" s="9"/>
      <c r="P4" s="63"/>
    </row>
    <row r="5" spans="1:16" ht="18" customHeight="1">
      <c r="A5" s="25"/>
      <c r="B5" s="26"/>
      <c r="C5" s="165" t="str">
        <f>Orçamento!A6</f>
        <v>Município: Santiago do Sul - SC</v>
      </c>
      <c r="D5" s="165"/>
      <c r="E5" s="165"/>
      <c r="F5" s="165"/>
      <c r="G5" s="165"/>
      <c r="H5" s="21"/>
      <c r="I5" s="21"/>
      <c r="J5" s="29"/>
      <c r="K5" s="29"/>
      <c r="L5" s="29"/>
      <c r="M5" s="29"/>
      <c r="N5" s="29"/>
      <c r="O5" s="9"/>
      <c r="P5" s="63"/>
    </row>
    <row r="6" spans="1:16" ht="18" customHeight="1" thickBot="1">
      <c r="A6" s="25"/>
      <c r="B6" s="64"/>
      <c r="C6" s="65" t="str">
        <f>Orçamento!A7</f>
        <v>Endereço: Rua João Batista Delai esq. c/ Rua Rosa Maria Cardoso</v>
      </c>
      <c r="D6" s="65"/>
      <c r="E6" s="65"/>
      <c r="F6" s="65"/>
      <c r="G6" s="12"/>
      <c r="H6" s="31"/>
      <c r="I6" s="65" t="str">
        <f>Orçamento!F7</f>
        <v>Área: 510,77 m²</v>
      </c>
      <c r="J6" s="66"/>
      <c r="K6" s="66"/>
      <c r="L6" s="66"/>
      <c r="M6" s="66"/>
      <c r="N6" s="66"/>
      <c r="O6" s="12"/>
      <c r="P6" s="67"/>
    </row>
    <row r="7" spans="1:16" ht="9" customHeight="1" thickBot="1">
      <c r="A7" s="25"/>
      <c r="B7" s="30"/>
      <c r="C7" s="31"/>
      <c r="D7" s="31"/>
      <c r="E7" s="31"/>
      <c r="F7" s="32"/>
      <c r="G7" s="31"/>
      <c r="H7" s="31"/>
      <c r="I7" s="31"/>
      <c r="J7" s="31"/>
      <c r="K7" s="21"/>
      <c r="L7" s="21"/>
      <c r="M7" s="21"/>
      <c r="N7" s="21"/>
      <c r="O7" s="9"/>
      <c r="P7" s="63"/>
    </row>
    <row r="8" spans="1:16" ht="12.75">
      <c r="A8" s="25"/>
      <c r="B8" s="181" t="s">
        <v>17</v>
      </c>
      <c r="C8" s="183" t="s">
        <v>94</v>
      </c>
      <c r="D8" s="184"/>
      <c r="E8" s="68" t="s">
        <v>8</v>
      </c>
      <c r="F8" s="68" t="s">
        <v>9</v>
      </c>
      <c r="G8" s="163" t="s">
        <v>10</v>
      </c>
      <c r="H8" s="164"/>
      <c r="I8" s="163" t="s">
        <v>11</v>
      </c>
      <c r="J8" s="164"/>
      <c r="K8" s="163" t="s">
        <v>85</v>
      </c>
      <c r="L8" s="164"/>
      <c r="M8" s="163" t="s">
        <v>86</v>
      </c>
      <c r="N8" s="164"/>
      <c r="O8" s="163" t="s">
        <v>16</v>
      </c>
      <c r="P8" s="172"/>
    </row>
    <row r="9" spans="1:17" ht="20.25" customHeight="1">
      <c r="A9" s="33"/>
      <c r="B9" s="182"/>
      <c r="C9" s="185"/>
      <c r="D9" s="186"/>
      <c r="E9" s="127" t="s">
        <v>101</v>
      </c>
      <c r="F9" s="34" t="s">
        <v>12</v>
      </c>
      <c r="G9" s="35" t="s">
        <v>13</v>
      </c>
      <c r="H9" s="36" t="s">
        <v>14</v>
      </c>
      <c r="I9" s="35" t="s">
        <v>13</v>
      </c>
      <c r="J9" s="36" t="s">
        <v>14</v>
      </c>
      <c r="K9" s="35" t="s">
        <v>13</v>
      </c>
      <c r="L9" s="36" t="s">
        <v>14</v>
      </c>
      <c r="M9" s="35" t="s">
        <v>13</v>
      </c>
      <c r="N9" s="36" t="s">
        <v>14</v>
      </c>
      <c r="O9" s="197" t="s">
        <v>14</v>
      </c>
      <c r="P9" s="198"/>
      <c r="Q9" s="9"/>
    </row>
    <row r="10" spans="1:16" ht="3.75" customHeight="1">
      <c r="A10" s="25"/>
      <c r="B10" s="37"/>
      <c r="C10" s="38"/>
      <c r="D10" s="38"/>
      <c r="E10" s="38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69"/>
    </row>
    <row r="11" spans="1:16" ht="20.25" customHeight="1">
      <c r="A11" s="25"/>
      <c r="B11" s="133"/>
      <c r="C11" s="166" t="str">
        <f>Orçamento!D13</f>
        <v>Quadra de Areia - PLAYGROUD</v>
      </c>
      <c r="D11" s="167"/>
      <c r="E11" s="173">
        <f>Orçamento!H27</f>
        <v>0</v>
      </c>
      <c r="F11" s="178" t="e">
        <f>E11/$E$31*100</f>
        <v>#DIV/0!</v>
      </c>
      <c r="G11" s="41"/>
      <c r="H11" s="42"/>
      <c r="I11" s="41"/>
      <c r="J11" s="42"/>
      <c r="K11" s="41"/>
      <c r="L11" s="42"/>
      <c r="M11" s="41"/>
      <c r="N11" s="42"/>
      <c r="O11" s="43"/>
      <c r="P11" s="70"/>
    </row>
    <row r="12" spans="1:16" ht="20.25" customHeight="1">
      <c r="A12" s="25"/>
      <c r="B12" s="51">
        <v>1</v>
      </c>
      <c r="C12" s="168"/>
      <c r="D12" s="169"/>
      <c r="E12" s="174"/>
      <c r="F12" s="179"/>
      <c r="G12" s="44">
        <f>$E$11*G13</f>
        <v>0</v>
      </c>
      <c r="H12" s="45">
        <f>G12</f>
        <v>0</v>
      </c>
      <c r="I12" s="44">
        <f>$E$11*I13</f>
        <v>0</v>
      </c>
      <c r="J12" s="45">
        <f>I12</f>
        <v>0</v>
      </c>
      <c r="K12" s="44">
        <f>$E$11*K13</f>
        <v>0</v>
      </c>
      <c r="L12" s="45">
        <f>K12</f>
        <v>0</v>
      </c>
      <c r="M12" s="44">
        <f>$E$11*M13</f>
        <v>0</v>
      </c>
      <c r="N12" s="45">
        <f>M12</f>
        <v>0</v>
      </c>
      <c r="O12" s="159">
        <f>I12+G12+K12+M12</f>
        <v>0</v>
      </c>
      <c r="P12" s="160"/>
    </row>
    <row r="13" spans="1:16" ht="20.25" customHeight="1">
      <c r="A13" s="25"/>
      <c r="B13" s="46"/>
      <c r="C13" s="170"/>
      <c r="D13" s="171"/>
      <c r="E13" s="175"/>
      <c r="F13" s="180"/>
      <c r="G13" s="47">
        <v>0.3</v>
      </c>
      <c r="H13" s="48">
        <f>G13</f>
        <v>0.3</v>
      </c>
      <c r="I13" s="47">
        <v>0.3</v>
      </c>
      <c r="J13" s="48">
        <f>I13</f>
        <v>0.3</v>
      </c>
      <c r="K13" s="47">
        <v>0.2</v>
      </c>
      <c r="L13" s="48">
        <f>K13</f>
        <v>0.2</v>
      </c>
      <c r="M13" s="47">
        <v>0.2</v>
      </c>
      <c r="N13" s="48">
        <f>M13</f>
        <v>0.2</v>
      </c>
      <c r="O13" s="161">
        <f>I13+G13+K13+M13</f>
        <v>1</v>
      </c>
      <c r="P13" s="162"/>
    </row>
    <row r="14" spans="1:16" ht="3.75" customHeight="1">
      <c r="A14" s="21"/>
      <c r="B14" s="95"/>
      <c r="C14" s="96"/>
      <c r="D14" s="21"/>
      <c r="E14" s="97"/>
      <c r="F14" s="27"/>
      <c r="G14" s="27"/>
      <c r="H14" s="50"/>
      <c r="I14" s="27"/>
      <c r="J14" s="50"/>
      <c r="K14" s="27"/>
      <c r="L14" s="50"/>
      <c r="M14" s="27"/>
      <c r="N14" s="50"/>
      <c r="O14" s="49"/>
      <c r="P14" s="71"/>
    </row>
    <row r="15" spans="1:16" ht="20.25" customHeight="1">
      <c r="A15" s="21"/>
      <c r="B15" s="133"/>
      <c r="C15" s="166" t="str">
        <f>Orçamento!D29</f>
        <v>EQUIPAMENTOS</v>
      </c>
      <c r="D15" s="167"/>
      <c r="E15" s="156">
        <f>Orçamento!H40</f>
        <v>0</v>
      </c>
      <c r="F15" s="178" t="e">
        <f>E15/$E$31*100</f>
        <v>#DIV/0!</v>
      </c>
      <c r="G15" s="128"/>
      <c r="H15" s="129"/>
      <c r="I15" s="128"/>
      <c r="J15" s="129"/>
      <c r="K15" s="43"/>
      <c r="L15" s="130"/>
      <c r="M15" s="43"/>
      <c r="N15" s="130"/>
      <c r="O15" s="43"/>
      <c r="P15" s="70"/>
    </row>
    <row r="16" spans="1:16" ht="20.25" customHeight="1">
      <c r="A16" s="21"/>
      <c r="B16" s="51">
        <v>2</v>
      </c>
      <c r="C16" s="168"/>
      <c r="D16" s="169"/>
      <c r="E16" s="157"/>
      <c r="F16" s="179"/>
      <c r="G16" s="44">
        <f>$E$15*G17</f>
        <v>0</v>
      </c>
      <c r="H16" s="45">
        <f>G16</f>
        <v>0</v>
      </c>
      <c r="I16" s="44">
        <f>$E$15*I17</f>
        <v>0</v>
      </c>
      <c r="J16" s="45">
        <f>I16</f>
        <v>0</v>
      </c>
      <c r="K16" s="44">
        <f>$E$15*K17</f>
        <v>0</v>
      </c>
      <c r="L16" s="45">
        <f>K16</f>
        <v>0</v>
      </c>
      <c r="M16" s="44">
        <f>$E$15*M17</f>
        <v>0</v>
      </c>
      <c r="N16" s="45">
        <f>M16</f>
        <v>0</v>
      </c>
      <c r="O16" s="159">
        <f>I16+G16+K16+M16</f>
        <v>0</v>
      </c>
      <c r="P16" s="160"/>
    </row>
    <row r="17" spans="1:16" ht="20.25" customHeight="1">
      <c r="A17" s="21"/>
      <c r="B17" s="46"/>
      <c r="C17" s="170"/>
      <c r="D17" s="171"/>
      <c r="E17" s="158"/>
      <c r="F17" s="180"/>
      <c r="G17" s="47">
        <v>0</v>
      </c>
      <c r="H17" s="48">
        <f>G17</f>
        <v>0</v>
      </c>
      <c r="I17" s="47">
        <v>0</v>
      </c>
      <c r="J17" s="48">
        <f>I17</f>
        <v>0</v>
      </c>
      <c r="K17" s="47">
        <v>0.5</v>
      </c>
      <c r="L17" s="48">
        <f>K17</f>
        <v>0.5</v>
      </c>
      <c r="M17" s="47">
        <v>0.5</v>
      </c>
      <c r="N17" s="48">
        <f>M17</f>
        <v>0.5</v>
      </c>
      <c r="O17" s="161">
        <f>I17+G17+K17+M17</f>
        <v>1</v>
      </c>
      <c r="P17" s="162"/>
    </row>
    <row r="18" spans="1:16" ht="3.75" customHeight="1">
      <c r="A18" s="21"/>
      <c r="B18" s="95"/>
      <c r="C18" s="96"/>
      <c r="D18" s="21"/>
      <c r="E18" s="131"/>
      <c r="F18" s="27"/>
      <c r="G18" s="27"/>
      <c r="H18" s="50"/>
      <c r="I18" s="27"/>
      <c r="J18" s="50"/>
      <c r="K18" s="27"/>
      <c r="L18" s="50"/>
      <c r="M18" s="27"/>
      <c r="N18" s="50"/>
      <c r="O18" s="49"/>
      <c r="P18" s="71"/>
    </row>
    <row r="19" spans="1:16" ht="20.25" customHeight="1">
      <c r="A19" s="21"/>
      <c r="B19" s="133"/>
      <c r="C19" s="166" t="str">
        <f>Orçamento!D42</f>
        <v>CALÇADA</v>
      </c>
      <c r="D19" s="167"/>
      <c r="E19" s="156">
        <f>Orçamento!H54</f>
        <v>0</v>
      </c>
      <c r="F19" s="178" t="e">
        <f>E19/$E$31*100</f>
        <v>#DIV/0!</v>
      </c>
      <c r="G19" s="43"/>
      <c r="H19" s="130"/>
      <c r="I19" s="43"/>
      <c r="J19" s="130"/>
      <c r="K19" s="43"/>
      <c r="L19" s="130"/>
      <c r="M19" s="43"/>
      <c r="N19" s="130"/>
      <c r="O19" s="43"/>
      <c r="P19" s="70"/>
    </row>
    <row r="20" spans="1:16" ht="20.25" customHeight="1">
      <c r="A20" s="21"/>
      <c r="B20" s="51">
        <v>3</v>
      </c>
      <c r="C20" s="168"/>
      <c r="D20" s="169"/>
      <c r="E20" s="157"/>
      <c r="F20" s="179"/>
      <c r="G20" s="44">
        <f>$E$19*G21</f>
        <v>0</v>
      </c>
      <c r="H20" s="45">
        <f>G20</f>
        <v>0</v>
      </c>
      <c r="I20" s="44">
        <f>$E$19*I21</f>
        <v>0</v>
      </c>
      <c r="J20" s="45">
        <f>I20</f>
        <v>0</v>
      </c>
      <c r="K20" s="44">
        <f>$E$19*K21</f>
        <v>0</v>
      </c>
      <c r="L20" s="45">
        <f>K20</f>
        <v>0</v>
      </c>
      <c r="M20" s="44">
        <f>$E$19*M21</f>
        <v>0</v>
      </c>
      <c r="N20" s="45">
        <f>M20</f>
        <v>0</v>
      </c>
      <c r="O20" s="159">
        <f>I20+G20+K20+M20</f>
        <v>0</v>
      </c>
      <c r="P20" s="160"/>
    </row>
    <row r="21" spans="1:16" ht="20.25" customHeight="1">
      <c r="A21" s="21"/>
      <c r="B21" s="46"/>
      <c r="C21" s="170"/>
      <c r="D21" s="171"/>
      <c r="E21" s="158"/>
      <c r="F21" s="180"/>
      <c r="G21" s="47">
        <v>0.3</v>
      </c>
      <c r="H21" s="48">
        <f>G21</f>
        <v>0.3</v>
      </c>
      <c r="I21" s="47">
        <v>0.3</v>
      </c>
      <c r="J21" s="48">
        <f>I21</f>
        <v>0.3</v>
      </c>
      <c r="K21" s="47">
        <v>0.3</v>
      </c>
      <c r="L21" s="48">
        <f>K21</f>
        <v>0.3</v>
      </c>
      <c r="M21" s="47">
        <v>0.1</v>
      </c>
      <c r="N21" s="48">
        <f>M21</f>
        <v>0.1</v>
      </c>
      <c r="O21" s="161">
        <f>I21+G21+K21+M21</f>
        <v>0.9999999999999999</v>
      </c>
      <c r="P21" s="162"/>
    </row>
    <row r="22" spans="1:16" ht="3.75" customHeight="1">
      <c r="A22" s="21"/>
      <c r="B22" s="95"/>
      <c r="C22" s="96"/>
      <c r="D22" s="21"/>
      <c r="E22" s="131"/>
      <c r="F22" s="27"/>
      <c r="G22" s="27"/>
      <c r="H22" s="50"/>
      <c r="I22" s="27"/>
      <c r="J22" s="50"/>
      <c r="K22" s="27"/>
      <c r="L22" s="50"/>
      <c r="M22" s="27"/>
      <c r="N22" s="50"/>
      <c r="O22" s="49"/>
      <c r="P22" s="71"/>
    </row>
    <row r="23" spans="1:16" ht="20.25" customHeight="1">
      <c r="A23" s="21"/>
      <c r="B23" s="133"/>
      <c r="C23" s="166" t="str">
        <f>Orçamento!D56</f>
        <v>ILUMINAÇÃO</v>
      </c>
      <c r="D23" s="167"/>
      <c r="E23" s="156">
        <f>Orçamento!H69</f>
        <v>0</v>
      </c>
      <c r="F23" s="178" t="e">
        <f>E23/$E$31*100</f>
        <v>#DIV/0!</v>
      </c>
      <c r="G23" s="43"/>
      <c r="H23" s="130"/>
      <c r="I23" s="128"/>
      <c r="J23" s="129"/>
      <c r="K23" s="43"/>
      <c r="L23" s="130"/>
      <c r="M23" s="43"/>
      <c r="N23" s="130"/>
      <c r="O23" s="43"/>
      <c r="P23" s="70"/>
    </row>
    <row r="24" spans="1:16" ht="20.25" customHeight="1">
      <c r="A24" s="21"/>
      <c r="B24" s="51">
        <v>4</v>
      </c>
      <c r="C24" s="168"/>
      <c r="D24" s="169"/>
      <c r="E24" s="157"/>
      <c r="F24" s="179"/>
      <c r="G24" s="44">
        <f>$E$23*G25</f>
        <v>0</v>
      </c>
      <c r="H24" s="45">
        <f>G24</f>
        <v>0</v>
      </c>
      <c r="I24" s="44">
        <f>$E$23*I25</f>
        <v>0</v>
      </c>
      <c r="J24" s="45">
        <f>I24</f>
        <v>0</v>
      </c>
      <c r="K24" s="44">
        <f>$E$23*K25</f>
        <v>0</v>
      </c>
      <c r="L24" s="45">
        <f>K24</f>
        <v>0</v>
      </c>
      <c r="M24" s="44">
        <f>$E$23*M25</f>
        <v>0</v>
      </c>
      <c r="N24" s="45">
        <f>M24</f>
        <v>0</v>
      </c>
      <c r="O24" s="159">
        <f>I24+G24+K24+M24</f>
        <v>0</v>
      </c>
      <c r="P24" s="160"/>
    </row>
    <row r="25" spans="1:16" ht="20.25" customHeight="1">
      <c r="A25" s="21"/>
      <c r="B25" s="46"/>
      <c r="C25" s="170"/>
      <c r="D25" s="171"/>
      <c r="E25" s="158"/>
      <c r="F25" s="180"/>
      <c r="G25" s="47">
        <v>0.2</v>
      </c>
      <c r="H25" s="48">
        <f>G25</f>
        <v>0.2</v>
      </c>
      <c r="I25" s="47">
        <v>0</v>
      </c>
      <c r="J25" s="48">
        <f>I25</f>
        <v>0</v>
      </c>
      <c r="K25" s="47">
        <v>0.3</v>
      </c>
      <c r="L25" s="48">
        <f>K25</f>
        <v>0.3</v>
      </c>
      <c r="M25" s="47">
        <v>0.5</v>
      </c>
      <c r="N25" s="48">
        <f>M25</f>
        <v>0.5</v>
      </c>
      <c r="O25" s="161">
        <f>I25+G25+K25+M25</f>
        <v>1</v>
      </c>
      <c r="P25" s="162"/>
    </row>
    <row r="26" spans="1:16" ht="3.75" customHeight="1">
      <c r="A26" s="21"/>
      <c r="B26" s="95"/>
      <c r="C26" s="96"/>
      <c r="D26" s="21"/>
      <c r="E26" s="131"/>
      <c r="F26" s="27"/>
      <c r="G26" s="27"/>
      <c r="H26" s="50"/>
      <c r="I26" s="27"/>
      <c r="J26" s="50"/>
      <c r="K26" s="27"/>
      <c r="L26" s="50"/>
      <c r="M26" s="27"/>
      <c r="N26" s="50"/>
      <c r="O26" s="49"/>
      <c r="P26" s="71"/>
    </row>
    <row r="27" spans="1:16" ht="20.25" customHeight="1">
      <c r="A27" s="21"/>
      <c r="B27" s="133"/>
      <c r="C27" s="166" t="str">
        <f>Orçamento!D71</f>
        <v>ARBORIZAÇÃO</v>
      </c>
      <c r="D27" s="167"/>
      <c r="E27" s="156">
        <f>Orçamento!H76</f>
        <v>0</v>
      </c>
      <c r="F27" s="178" t="e">
        <f>E27/$E$31*100</f>
        <v>#DIV/0!</v>
      </c>
      <c r="G27" s="128"/>
      <c r="H27" s="129"/>
      <c r="I27" s="128"/>
      <c r="J27" s="129"/>
      <c r="K27" s="128"/>
      <c r="L27" s="129"/>
      <c r="M27" s="43"/>
      <c r="N27" s="130"/>
      <c r="O27" s="43"/>
      <c r="P27" s="70"/>
    </row>
    <row r="28" spans="1:16" ht="20.25" customHeight="1">
      <c r="A28" s="21"/>
      <c r="B28" s="51">
        <v>5</v>
      </c>
      <c r="C28" s="168"/>
      <c r="D28" s="169"/>
      <c r="E28" s="157"/>
      <c r="F28" s="179"/>
      <c r="G28" s="44">
        <f>$E$27*G29</f>
        <v>0</v>
      </c>
      <c r="H28" s="45">
        <f>G28</f>
        <v>0</v>
      </c>
      <c r="I28" s="44">
        <f>$E$27*I29</f>
        <v>0</v>
      </c>
      <c r="J28" s="45">
        <f>I28</f>
        <v>0</v>
      </c>
      <c r="K28" s="44">
        <f>$E$27*K29</f>
        <v>0</v>
      </c>
      <c r="L28" s="45">
        <f>K28</f>
        <v>0</v>
      </c>
      <c r="M28" s="44">
        <f>$E$27*M29</f>
        <v>0</v>
      </c>
      <c r="N28" s="45">
        <f>M28</f>
        <v>0</v>
      </c>
      <c r="O28" s="159">
        <f>I28+G28+K28+M28</f>
        <v>0</v>
      </c>
      <c r="P28" s="160"/>
    </row>
    <row r="29" spans="1:16" ht="20.25" customHeight="1">
      <c r="A29" s="21"/>
      <c r="B29" s="46"/>
      <c r="C29" s="170"/>
      <c r="D29" s="171"/>
      <c r="E29" s="158"/>
      <c r="F29" s="180"/>
      <c r="G29" s="47">
        <v>0</v>
      </c>
      <c r="H29" s="48">
        <f>G29</f>
        <v>0</v>
      </c>
      <c r="I29" s="47">
        <v>0</v>
      </c>
      <c r="J29" s="48">
        <f>I29</f>
        <v>0</v>
      </c>
      <c r="K29" s="47">
        <v>0</v>
      </c>
      <c r="L29" s="48">
        <f>K29</f>
        <v>0</v>
      </c>
      <c r="M29" s="47">
        <v>1</v>
      </c>
      <c r="N29" s="48">
        <f>M29</f>
        <v>1</v>
      </c>
      <c r="O29" s="161">
        <f>I29+G29+K29+M29</f>
        <v>1</v>
      </c>
      <c r="P29" s="162"/>
    </row>
    <row r="30" spans="1:16" ht="3.75" customHeight="1">
      <c r="A30" s="21"/>
      <c r="B30" s="98"/>
      <c r="C30" s="99"/>
      <c r="D30" s="99"/>
      <c r="E30" s="100"/>
      <c r="F30" s="101"/>
      <c r="G30" s="53"/>
      <c r="H30" s="52"/>
      <c r="I30" s="53"/>
      <c r="J30" s="52"/>
      <c r="K30" s="53"/>
      <c r="L30" s="52"/>
      <c r="M30" s="53"/>
      <c r="N30" s="52"/>
      <c r="O30" s="52"/>
      <c r="P30" s="72"/>
    </row>
    <row r="31" spans="1:16" ht="20.25" customHeight="1" thickBot="1">
      <c r="A31" s="25"/>
      <c r="B31" s="54"/>
      <c r="C31" s="55"/>
      <c r="D31" s="55"/>
      <c r="E31" s="190">
        <f>SUM(E11:E30)</f>
        <v>0</v>
      </c>
      <c r="F31" s="190" t="e">
        <f>SUM(F11:F30)</f>
        <v>#DIV/0!</v>
      </c>
      <c r="G31" s="56"/>
      <c r="H31" s="43"/>
      <c r="I31" s="56"/>
      <c r="J31" s="43"/>
      <c r="K31" s="56"/>
      <c r="L31" s="43"/>
      <c r="M31" s="56"/>
      <c r="N31" s="43"/>
      <c r="O31" s="43"/>
      <c r="P31" s="70"/>
    </row>
    <row r="32" spans="1:16" ht="20.25" customHeight="1" thickBot="1">
      <c r="A32" s="25"/>
      <c r="B32" s="188" t="s">
        <v>15</v>
      </c>
      <c r="C32" s="189"/>
      <c r="D32" s="189"/>
      <c r="E32" s="191"/>
      <c r="F32" s="191"/>
      <c r="G32" s="57">
        <f>SUM(G12,G16,G20,G24,G28)</f>
        <v>0</v>
      </c>
      <c r="H32" s="58">
        <f>G32</f>
        <v>0</v>
      </c>
      <c r="I32" s="57">
        <f>SUM(I12,I16,I20,I24,I28)</f>
        <v>0</v>
      </c>
      <c r="J32" s="58">
        <f>I32+H32</f>
        <v>0</v>
      </c>
      <c r="K32" s="57">
        <f>SUM(K12,K16,K20,K24,K28)</f>
        <v>0</v>
      </c>
      <c r="L32" s="58">
        <f>K32</f>
        <v>0</v>
      </c>
      <c r="M32" s="57">
        <f>SUM(M12,M16,M20,M24,M28)</f>
        <v>0</v>
      </c>
      <c r="N32" s="58">
        <f>M32</f>
        <v>0</v>
      </c>
      <c r="O32" s="195">
        <f>SUM(O12,O16,O20,O24,O28)</f>
        <v>0</v>
      </c>
      <c r="P32" s="196"/>
    </row>
    <row r="33" spans="1:16" ht="13.5" thickBot="1">
      <c r="A33" s="59"/>
      <c r="B33" s="176"/>
      <c r="C33" s="177"/>
      <c r="D33" s="177"/>
      <c r="E33" s="192"/>
      <c r="F33" s="192"/>
      <c r="G33" s="57" t="e">
        <f>G32/E31*100</f>
        <v>#DIV/0!</v>
      </c>
      <c r="H33" s="58" t="e">
        <f>G33</f>
        <v>#DIV/0!</v>
      </c>
      <c r="I33" s="57" t="e">
        <f>I32/E31*100</f>
        <v>#DIV/0!</v>
      </c>
      <c r="J33" s="58" t="e">
        <f>I33+H33</f>
        <v>#DIV/0!</v>
      </c>
      <c r="K33" s="57" t="e">
        <f>K32/E31*100</f>
        <v>#DIV/0!</v>
      </c>
      <c r="L33" s="58" t="e">
        <f>K33</f>
        <v>#DIV/0!</v>
      </c>
      <c r="M33" s="57" t="e">
        <f>M32/E31*100</f>
        <v>#DIV/0!</v>
      </c>
      <c r="N33" s="58" t="e">
        <f>M33</f>
        <v>#DIV/0!</v>
      </c>
      <c r="O33" s="193" t="e">
        <f>O32/E31</f>
        <v>#DIV/0!</v>
      </c>
      <c r="P33" s="194"/>
    </row>
    <row r="34" ht="12.75">
      <c r="F34" s="60"/>
    </row>
    <row r="44" spans="9:14" ht="12.75">
      <c r="I44" s="187"/>
      <c r="J44" s="187"/>
      <c r="K44" s="1"/>
      <c r="L44" s="1"/>
      <c r="M44" s="1"/>
      <c r="N44" s="1"/>
    </row>
  </sheetData>
  <sheetProtection/>
  <mergeCells count="41">
    <mergeCell ref="O21:P21"/>
    <mergeCell ref="B32:D32"/>
    <mergeCell ref="F31:F33"/>
    <mergeCell ref="E31:E33"/>
    <mergeCell ref="O33:P33"/>
    <mergeCell ref="O32:P32"/>
    <mergeCell ref="O9:P9"/>
    <mergeCell ref="O13:P13"/>
    <mergeCell ref="O24:P24"/>
    <mergeCell ref="O25:P25"/>
    <mergeCell ref="O20:P20"/>
    <mergeCell ref="F11:F13"/>
    <mergeCell ref="C8:D9"/>
    <mergeCell ref="C23:D25"/>
    <mergeCell ref="I44:J44"/>
    <mergeCell ref="C15:D17"/>
    <mergeCell ref="E15:E17"/>
    <mergeCell ref="F15:F17"/>
    <mergeCell ref="C27:D29"/>
    <mergeCell ref="E27:E29"/>
    <mergeCell ref="F27:F29"/>
    <mergeCell ref="M8:N8"/>
    <mergeCell ref="E11:E13"/>
    <mergeCell ref="G8:H8"/>
    <mergeCell ref="B33:D33"/>
    <mergeCell ref="F23:F25"/>
    <mergeCell ref="I8:J8"/>
    <mergeCell ref="C19:D21"/>
    <mergeCell ref="E19:E21"/>
    <mergeCell ref="F19:F21"/>
    <mergeCell ref="B8:B9"/>
    <mergeCell ref="E23:E25"/>
    <mergeCell ref="O28:P28"/>
    <mergeCell ref="O29:P29"/>
    <mergeCell ref="O12:P12"/>
    <mergeCell ref="K8:L8"/>
    <mergeCell ref="C5:G5"/>
    <mergeCell ref="O16:P16"/>
    <mergeCell ref="C11:D13"/>
    <mergeCell ref="O17:P17"/>
    <mergeCell ref="O8:P8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7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Cliente</cp:lastModifiedBy>
  <cp:lastPrinted>2024-06-21T03:41:27Z</cp:lastPrinted>
  <dcterms:created xsi:type="dcterms:W3CDTF">2009-07-02T17:29:30Z</dcterms:created>
  <dcterms:modified xsi:type="dcterms:W3CDTF">2024-07-03T10:30:19Z</dcterms:modified>
  <cp:category/>
  <cp:version/>
  <cp:contentType/>
  <cp:contentStatus/>
</cp:coreProperties>
</file>