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662" activeTab="5"/>
  </bookViews>
  <sheets>
    <sheet name="Rua Ferdinando" sheetId="1" r:id="rId1"/>
    <sheet name="Rua Pacazza" sheetId="2" r:id="rId2"/>
    <sheet name="Rua Eugênia" sheetId="3" r:id="rId3"/>
    <sheet name="Rua Beira Rio" sheetId="4" r:id="rId4"/>
    <sheet name="GLOBAL" sheetId="5" r:id="rId5"/>
    <sheet name="Cronograma" sheetId="6" r:id="rId6"/>
  </sheets>
  <definedNames>
    <definedName name="_xlnm.Print_Area" localSheetId="5">'Cronograma'!$A$1:$P$57</definedName>
    <definedName name="_xlnm.Print_Area" localSheetId="4">'GLOBAL'!$A$1:$I$96</definedName>
    <definedName name="_xlnm.Print_Area" localSheetId="3">'Rua Beira Rio'!$A$1:$I$96</definedName>
    <definedName name="_xlnm.Print_Area" localSheetId="2">'Rua Eugênia'!$A$1:$I$96</definedName>
    <definedName name="_xlnm.Print_Area" localSheetId="0">'Rua Ferdinando'!$A$1:$I$96</definedName>
    <definedName name="_xlnm.Print_Area" localSheetId="1">'Rua Pacazza'!$A$1:$I$96</definedName>
  </definedNames>
  <calcPr fullCalcOnLoad="1"/>
</workbook>
</file>

<file path=xl/sharedStrings.xml><?xml version="1.0" encoding="utf-8"?>
<sst xmlns="http://schemas.openxmlformats.org/spreadsheetml/2006/main" count="1287" uniqueCount="183">
  <si>
    <t>ITEM</t>
  </si>
  <si>
    <t>DESCRIÇÃO DOS SERVIÇOS</t>
  </si>
  <si>
    <t>UNID.</t>
  </si>
  <si>
    <t>QUANT.</t>
  </si>
  <si>
    <t>PR. UNIT.(R$)</t>
  </si>
  <si>
    <t>VALOR (R$)</t>
  </si>
  <si>
    <r>
      <t>Obra</t>
    </r>
    <r>
      <rPr>
        <sz val="10"/>
        <rFont val="Arial"/>
        <family val="0"/>
      </rPr>
      <t>:</t>
    </r>
  </si>
  <si>
    <t>BDI adotado</t>
  </si>
  <si>
    <t xml:space="preserve">DISCRIMINAÇÃO  </t>
  </si>
  <si>
    <t xml:space="preserve">VALOR DOS  </t>
  </si>
  <si>
    <t>PESO</t>
  </si>
  <si>
    <t>mês 1</t>
  </si>
  <si>
    <t>mês 2</t>
  </si>
  <si>
    <t>DE SERVIÇOS</t>
  </si>
  <si>
    <t>SERVIÇOS (R$)</t>
  </si>
  <si>
    <t xml:space="preserve">      %</t>
  </si>
  <si>
    <t>No mês</t>
  </si>
  <si>
    <t>Acum.</t>
  </si>
  <si>
    <t>TOTAL</t>
  </si>
  <si>
    <t>Total</t>
  </si>
  <si>
    <t>OBSERVAÇÕES:</t>
  </si>
  <si>
    <t>ITENS</t>
  </si>
  <si>
    <t>Planilha Orçamentária</t>
  </si>
  <si>
    <t>SINAPI</t>
  </si>
  <si>
    <t>m²</t>
  </si>
  <si>
    <t>MUNICIPAL DE SANTIAGO DO SUL - SC</t>
  </si>
  <si>
    <t>CNPJ: 01.612.781/0001-38  Fone: (49) 3345-3000</t>
  </si>
  <si>
    <t>Rua Angelo Toazza, 600 - Centro - Santiago do Sul - SC CEP: 89.854-000</t>
  </si>
  <si>
    <r>
      <t>Município</t>
    </r>
    <r>
      <rPr>
        <sz val="10"/>
        <rFont val="Arial"/>
        <family val="0"/>
      </rPr>
      <t>: Santiago do Sul - SC</t>
    </r>
  </si>
  <si>
    <t>1.1</t>
  </si>
  <si>
    <t>1.2</t>
  </si>
  <si>
    <t>1.3</t>
  </si>
  <si>
    <t>2.1</t>
  </si>
  <si>
    <t>3.1</t>
  </si>
  <si>
    <t>3.2</t>
  </si>
  <si>
    <t>TOTAL OBRA</t>
  </si>
  <si>
    <t>1</t>
  </si>
  <si>
    <t>2.2</t>
  </si>
  <si>
    <t>2.3</t>
  </si>
  <si>
    <t>%</t>
  </si>
  <si>
    <t>Sub-total</t>
  </si>
  <si>
    <t>1.4</t>
  </si>
  <si>
    <t>m</t>
  </si>
  <si>
    <t>2.4</t>
  </si>
  <si>
    <t>2.5</t>
  </si>
  <si>
    <t>m³</t>
  </si>
  <si>
    <t>3.3</t>
  </si>
  <si>
    <t>3.4</t>
  </si>
  <si>
    <t>2.6</t>
  </si>
  <si>
    <t>2.7</t>
  </si>
  <si>
    <t>3.5</t>
  </si>
  <si>
    <t>Área:</t>
  </si>
  <si>
    <t>PAVIMENTAÇÃO ASFALTICA</t>
  </si>
  <si>
    <t>SINALIZAÇÃO VIÁRIA</t>
  </si>
  <si>
    <t>Transporte comerc.c/basc.10 m³ rod.pav.  - (transpCBUQ) DMT - 70 km</t>
  </si>
  <si>
    <t>Pintura de horizontal de faixas e dizeres c/ tinta acrilica Branca com micro esfera - letreiro PARE</t>
  </si>
  <si>
    <t>1.5</t>
  </si>
  <si>
    <t>2.8</t>
  </si>
  <si>
    <t>2.9</t>
  </si>
  <si>
    <t>CRONOGRAMA FÍSICO - FINANCEIRO - GLOBAL</t>
  </si>
  <si>
    <t>*BDI ADOTADO 24,00%.</t>
  </si>
  <si>
    <t>h</t>
  </si>
  <si>
    <t>Pavimentação Asfáltica</t>
  </si>
  <si>
    <t>Planilha Orçamentária - GLOBAL</t>
  </si>
  <si>
    <t>Placa de obra em chapa galvanizado (2,0m x 1,0m)</t>
  </si>
  <si>
    <t>2</t>
  </si>
  <si>
    <t>DRENAGEM PLUVIAL</t>
  </si>
  <si>
    <t>SERVIÇOS INICIAIS</t>
  </si>
  <si>
    <t>FONTE</t>
  </si>
  <si>
    <t>CÓDIGO</t>
  </si>
  <si>
    <t>Composição</t>
  </si>
  <si>
    <t>Reaterro de vala com compactação</t>
  </si>
  <si>
    <t>Fornecimento e assentamento de tubo de concreto simples d=40cm</t>
  </si>
  <si>
    <t>und</t>
  </si>
  <si>
    <t>Reforma e limpeza de estrutura de drenagem em alvenaria</t>
  </si>
  <si>
    <t>3</t>
  </si>
  <si>
    <t>TERRAPLENAGEM</t>
  </si>
  <si>
    <t>Limpeza do terreno, inclusive árvores d&lt;20cm</t>
  </si>
  <si>
    <t>Regularização e compactação de subleito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</si>
  <si>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</si>
  <si>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</si>
  <si>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</si>
  <si>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</si>
  <si>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</si>
  <si>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</si>
  <si>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</si>
  <si>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</si>
  <si>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</si>
  <si>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</si>
  <si>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</si>
  <si>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</si>
  <si>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</si>
  <si>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</si>
  <si>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</si>
  <si>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</si>
  <si>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</si>
  <si>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</si>
  <si>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</si>
  <si>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</si>
  <si>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</si>
  <si>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</si>
  <si>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</si>
  <si>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</si>
  <si>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Limpeza calçamento com jato de pressão</t>
  </si>
  <si>
    <t xml:space="preserve">Base para pavimentação com Brita graduada e= 15cm </t>
  </si>
  <si>
    <t>Meio fio extrusado in loco</t>
  </si>
  <si>
    <t>MEIO FIO E CALÇADA</t>
  </si>
  <si>
    <t>5.4</t>
  </si>
  <si>
    <t>5.5</t>
  </si>
  <si>
    <t>5.6</t>
  </si>
  <si>
    <t>7</t>
  </si>
  <si>
    <t>ENSAIOS</t>
  </si>
  <si>
    <t>ENSAIO DE DETERMINAÇÃO DO TEOR DE BETUME – CAP (1 ENSAIO A CADA 700 M²)</t>
  </si>
  <si>
    <t>ENSAIO DE CONTROLE DO GRAU DE COMPACTAÇÃO E ESPESSURA DA MISTURA ASFÁLTICA</t>
  </si>
  <si>
    <t>ENSAIO MARSHALL - MISTURA BETUMINOSA A QUENTE - 3 CORPOS PROVA POR JORNADA DE 8 HORAS</t>
  </si>
  <si>
    <t>ENSAIO DE GRANULOMETRIA DO AGREGADO</t>
  </si>
  <si>
    <t>7.1</t>
  </si>
  <si>
    <t>7.2</t>
  </si>
  <si>
    <t>7.3</t>
  </si>
  <si>
    <t>7.4</t>
  </si>
  <si>
    <t>7.5</t>
  </si>
  <si>
    <t>ENCARREGADO GERAL COM ENCARGOS COMPLEMENTARES</t>
  </si>
  <si>
    <t>ENGENHEIRO CIVIL DE OBRA PLENO COM ENCARGOS COMPLEMENTARES</t>
  </si>
  <si>
    <t>Locação c/ Topografia (pessoal, veículo, equipamento)</t>
  </si>
  <si>
    <t>mês 3</t>
  </si>
  <si>
    <t>mês 4</t>
  </si>
  <si>
    <t>Und</t>
  </si>
  <si>
    <t>3.6</t>
  </si>
  <si>
    <t>Placa esmaltada identificação de rua 25 x 45cm</t>
  </si>
  <si>
    <t>Fornecimento e implantação Placas de sinalização vertical semi-refletiva  D=50 cm - velocidade 40 km/h (R-19)</t>
  </si>
  <si>
    <t>Fornecimento e implantação placa sinalização vertical semi-refletiva D=50 cm - PARE (R-1)</t>
  </si>
  <si>
    <t xml:space="preserve">Escavação mecânica de valas </t>
  </si>
  <si>
    <t>Execução de Imprimação Impermeabilizante com Asfalto Diluído CM - 30</t>
  </si>
  <si>
    <t>Execução de Pintura de Ligação com Emulsão Asfáltica RR-2C</t>
  </si>
  <si>
    <t>Execução de Pavimento com Aplicação de Concreto Asfáltico, camada de Rolamento - Exclusive carga e transporte (CAUQ - cap 50/70 a 6,0% esp=4cm)</t>
  </si>
  <si>
    <t>Transporte com Macadame DMT 30 km - densidade 1,55t/m3</t>
  </si>
  <si>
    <t>Transporte coml. Brita Graduada  DMT 30 km  densidade 1,65t/m3</t>
  </si>
  <si>
    <t>Endereço: Rua Ferdinando Fiorelli</t>
  </si>
  <si>
    <t>1.154,34 m²</t>
  </si>
  <si>
    <t>Reaterro manual de vala com compactação</t>
  </si>
  <si>
    <t>2.10</t>
  </si>
  <si>
    <t>Assentamento de tubo de concreto simples d=60cm</t>
  </si>
  <si>
    <t>SINAPI - I</t>
  </si>
  <si>
    <t>Fornecimento de tubo de concreto simples d=60cm</t>
  </si>
  <si>
    <t>Lastro de brita espessura 3 cm</t>
  </si>
  <si>
    <t>Nivelamento da calçada com argila e compactação</t>
  </si>
  <si>
    <t xml:space="preserve">Concreto em calçada espessura 6 cm </t>
  </si>
  <si>
    <t>Pintura de faxas de sinalização, setas e zebrados com a tinta acrílica amarela - lombada</t>
  </si>
  <si>
    <t>Pintura de faxas de sinalização viária, com tinta retrorrefletiva a base de resina acrílica com microesfera de vidro, aplicação mecânica com emarcdora autopropelida (branco e amarelo)</t>
  </si>
  <si>
    <t>Pintura de faixas de travessias de pedestres e faixa de segurnaça com tinta acrílica branca</t>
  </si>
  <si>
    <t>Fornecimento e implantação Placas de sinalização vertical semi-refletiva 50x50 cm (Rua Sem Saída)</t>
  </si>
  <si>
    <t>Fornecimento e implantação Placas de sinalização vertical semi-refletiva 50x50 cm (Lombada)</t>
  </si>
  <si>
    <t>6.10</t>
  </si>
  <si>
    <t>Endereço: Rua Pacazza</t>
  </si>
  <si>
    <t>Escavação horizontal, incluindo carga, descarga e transporte de solo com trator de esteiras e caminhão basculante</t>
  </si>
  <si>
    <t>Escavação vertical com carga, descarga e transporte de solo com escavadeira hidráulica e caminhão basculante</t>
  </si>
  <si>
    <t>Execução e compactação de base para pavimentação de solo estabilizado granulometricamente sem mistura de solos</t>
  </si>
  <si>
    <t>Espalhamento de material com trato de esteiras</t>
  </si>
  <si>
    <t>m³xkm</t>
  </si>
  <si>
    <t>t</t>
  </si>
  <si>
    <t>Regularização de superfície com motoniveladora</t>
  </si>
  <si>
    <t>Carga de mistura asfáltica em caminhão basculante</t>
  </si>
  <si>
    <t>**DATA BASE TABELA SINAPI JANEIRO/2024.</t>
  </si>
  <si>
    <t>***DATA BASE TABELA SICRO OUTUBRO/2023.</t>
  </si>
  <si>
    <t>Endereço: Rua Eugênia Vinturin Pacazza</t>
  </si>
  <si>
    <t>Endereço: Rua Beira Rio</t>
  </si>
  <si>
    <t>566,56 m²</t>
  </si>
  <si>
    <t>Fornecimento e implantação Placas de sinalização vertical semi-refletiva 50x50 cm (Ponte Estreita)</t>
  </si>
  <si>
    <t>6.11</t>
  </si>
  <si>
    <t xml:space="preserve">Endereço: VÁRIAS RUAS </t>
  </si>
  <si>
    <t>1.901,43 m²</t>
  </si>
  <si>
    <t>Local: Várias Ruas</t>
  </si>
  <si>
    <t>Boca de lobo em pré-moldada para tubo d=40cm</t>
  </si>
  <si>
    <t>Boca de lobo em pré-moldada para tubo d=60cm</t>
  </si>
  <si>
    <t xml:space="preserve">Concreto armado em calçada espessura 8 cm </t>
  </si>
  <si>
    <t>Caixa de ligação com tampa em laje concreto armado</t>
  </si>
  <si>
    <t>2.11</t>
  </si>
  <si>
    <t>507,24 m²</t>
  </si>
  <si>
    <t>4.129,57 m²</t>
  </si>
  <si>
    <t>Execução e compacatação de base e ou sub base para pavimentação de macadame seco</t>
  </si>
  <si>
    <t xml:space="preserve">Execução e compacatação de base e ou sub base para pavimentação de macadame seco </t>
  </si>
  <si>
    <t>5.7</t>
  </si>
  <si>
    <t>Piso podotátil de alerta ou direcional, de concreto assentado sobre argamassa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</si>
</sst>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* #,##0.00_ ;_ * \-#,##0.00_ ;_ * &quot;-&quot;??_ ;_ @_ "/>
    <numFmt numFmtId="179" formatCode="0.00_)"/>
    <numFmt numFmtId="180" formatCode="_(* #,##0.0000_);_(* \(#,##0.0000\);_(* &quot;-&quot;??_);_(@_)"/>
    <numFmt numFmtId="181" formatCode="0.0000"/>
    <numFmt numFmtId="182" formatCode="mmmm\-yy"/>
    <numFmt numFmtId="183" formatCode="&quot;R$&quot;#,##0.00_);[Red]\(&quot;R$&quot;#,##0.00\)"/>
    <numFmt numFmtId="184" formatCode="_-* #,##0.0000_-;\-* #,##0.0000_-;_-* &quot;-&quot;????_-;_-@_-"/>
    <numFmt numFmtId="185" formatCode="&quot;R$&quot;\ #,##0.00"/>
    <numFmt numFmtId="186" formatCode="[$-416]dddd\,\ d&quot; de &quot;mmmm&quot; de &quot;yyyy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_-* #,##0.0_-;\-* #,##0.0_-;_-* &quot;-&quot;??_-;_-@_-"/>
    <numFmt numFmtId="194" formatCode="_-* #,##0_-;\-* #,##0_-;_-* &quot;-&quot;??_-;_-@_-"/>
    <numFmt numFmtId="195" formatCode="0.0"/>
    <numFmt numFmtId="196" formatCode="0.000"/>
    <numFmt numFmtId="197" formatCode="&quot;R$ &quot;#,##0.00"/>
    <numFmt numFmtId="198" formatCode="&quot;Sim&quot;;&quot;Sim&quot;;&quot;Não&quot;"/>
    <numFmt numFmtId="199" formatCode="&quot;Verdadeiro&quot;;&quot;Verdadeiro&quot;;&quot;Falso&quot;"/>
    <numFmt numFmtId="200" formatCode="&quot;Ativar&quot;;&quot;Ativar&quot;;&quot;Desativar&quot;"/>
    <numFmt numFmtId="201" formatCode="[$€-2]\ #,##0.00_);[Red]\([$€-2]\ #,##0.00\)"/>
    <numFmt numFmtId="202" formatCode="&quot;Ativado&quot;;&quot;Ativado&quot;;&quot;Desativado&quot;"/>
    <numFmt numFmtId="203" formatCode="_(* #,##0.000_);_(* \(#,##0.0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2"/>
    </font>
    <font>
      <sz val="9"/>
      <name val="MS Sans Serif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8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dotted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justify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7" fillId="0" borderId="0" xfId="51" applyNumberFormat="1" applyBorder="1" applyProtection="1">
      <alignment/>
      <protection hidden="1"/>
    </xf>
    <xf numFmtId="2" fontId="7" fillId="0" borderId="12" xfId="51" applyNumberFormat="1" applyBorder="1" applyProtection="1">
      <alignment/>
      <protection hidden="1"/>
    </xf>
    <xf numFmtId="2" fontId="7" fillId="0" borderId="10" xfId="51" applyNumberFormat="1" applyBorder="1" applyProtection="1">
      <alignment/>
      <protection hidden="1"/>
    </xf>
    <xf numFmtId="2" fontId="7" fillId="0" borderId="10" xfId="51" applyNumberFormat="1" applyBorder="1" applyAlignment="1" applyProtection="1">
      <alignment horizontal="center"/>
      <protection hidden="1"/>
    </xf>
    <xf numFmtId="2" fontId="7" fillId="0" borderId="0" xfId="51" applyNumberFormat="1" applyProtection="1">
      <alignment/>
      <protection hidden="1"/>
    </xf>
    <xf numFmtId="2" fontId="7" fillId="0" borderId="13" xfId="51" applyNumberFormat="1" applyBorder="1" applyProtection="1">
      <alignment/>
      <protection hidden="1"/>
    </xf>
    <xf numFmtId="2" fontId="4" fillId="0" borderId="0" xfId="51" applyNumberFormat="1" applyFont="1" applyBorder="1" applyProtection="1">
      <alignment/>
      <protection hidden="1"/>
    </xf>
    <xf numFmtId="2" fontId="7" fillId="0" borderId="0" xfId="51" applyNumberFormat="1" applyBorder="1" applyAlignment="1" applyProtection="1">
      <alignment horizontal="center"/>
      <protection hidden="1"/>
    </xf>
    <xf numFmtId="2" fontId="4" fillId="0" borderId="0" xfId="51" applyNumberFormat="1" applyFont="1" applyBorder="1" applyAlignment="1" applyProtection="1">
      <alignment/>
      <protection hidden="1"/>
    </xf>
    <xf numFmtId="0" fontId="7" fillId="0" borderId="0" xfId="51" applyNumberFormat="1" applyBorder="1" applyProtection="1">
      <alignment/>
      <protection hidden="1"/>
    </xf>
    <xf numFmtId="2" fontId="7" fillId="0" borderId="14" xfId="51" applyNumberFormat="1" applyBorder="1" applyAlignment="1" applyProtection="1">
      <alignment horizontal="center"/>
      <protection hidden="1"/>
    </xf>
    <xf numFmtId="2" fontId="7" fillId="0" borderId="11" xfId="51" applyNumberFormat="1" applyBorder="1" applyProtection="1">
      <alignment/>
      <protection hidden="1"/>
    </xf>
    <xf numFmtId="2" fontId="7" fillId="0" borderId="11" xfId="51" applyNumberFormat="1" applyBorder="1" applyAlignment="1" applyProtection="1">
      <alignment horizontal="center"/>
      <protection hidden="1"/>
    </xf>
    <xf numFmtId="49" fontId="7" fillId="0" borderId="0" xfId="51" applyNumberFormat="1" applyAlignment="1" applyProtection="1">
      <alignment horizontal="left" readingOrder="1"/>
      <protection hidden="1"/>
    </xf>
    <xf numFmtId="49" fontId="7" fillId="0" borderId="15" xfId="51" applyNumberFormat="1" applyFont="1" applyBorder="1" applyAlignment="1" applyProtection="1">
      <alignment horizontal="center" vertical="center" readingOrder="1"/>
      <protection hidden="1"/>
    </xf>
    <xf numFmtId="49" fontId="7" fillId="33" borderId="16" xfId="51" applyNumberFormat="1" applyFont="1" applyFill="1" applyBorder="1" applyAlignment="1" applyProtection="1">
      <alignment horizontal="center" vertical="center" readingOrder="1"/>
      <protection hidden="1"/>
    </xf>
    <xf numFmtId="2" fontId="9" fillId="0" borderId="17" xfId="51" applyNumberFormat="1" applyFont="1" applyBorder="1" applyAlignment="1" applyProtection="1">
      <alignment horizontal="center"/>
      <protection hidden="1"/>
    </xf>
    <xf numFmtId="2" fontId="9" fillId="0" borderId="18" xfId="51" applyNumberFormat="1" applyFont="1" applyBorder="1" applyAlignment="1" applyProtection="1">
      <alignment horizontal="centerContinuous"/>
      <protection hidden="1"/>
    </xf>
    <xf numFmtId="2" fontId="9" fillId="0" borderId="19" xfId="51" applyNumberFormat="1" applyFont="1" applyBorder="1" applyAlignment="1" applyProtection="1">
      <alignment horizontal="center"/>
      <protection hidden="1"/>
    </xf>
    <xf numFmtId="2" fontId="7" fillId="0" borderId="18" xfId="51" applyNumberFormat="1" applyFont="1" applyBorder="1" applyAlignment="1" applyProtection="1">
      <alignment horizontal="centerContinuous" vertical="center"/>
      <protection hidden="1"/>
    </xf>
    <xf numFmtId="43" fontId="7" fillId="34" borderId="20" xfId="57" applyFont="1" applyFill="1" applyBorder="1" applyAlignment="1" applyProtection="1">
      <alignment horizontal="center"/>
      <protection hidden="1"/>
    </xf>
    <xf numFmtId="43" fontId="7" fillId="34" borderId="21" xfId="57" applyFont="1" applyFill="1" applyBorder="1" applyAlignment="1" applyProtection="1">
      <alignment horizontal="center"/>
      <protection hidden="1"/>
    </xf>
    <xf numFmtId="43" fontId="7" fillId="0" borderId="22" xfId="57" applyFont="1" applyFill="1" applyBorder="1" applyAlignment="1" applyProtection="1">
      <alignment horizontal="center"/>
      <protection hidden="1"/>
    </xf>
    <xf numFmtId="43" fontId="7" fillId="0" borderId="23" xfId="57" applyFont="1" applyBorder="1" applyAlignment="1" applyProtection="1">
      <alignment horizontal="center"/>
      <protection hidden="1"/>
    </xf>
    <xf numFmtId="1" fontId="7" fillId="0" borderId="24" xfId="51" applyNumberFormat="1" applyBorder="1" applyAlignment="1" applyProtection="1">
      <alignment horizontal="center"/>
      <protection hidden="1"/>
    </xf>
    <xf numFmtId="9" fontId="7" fillId="0" borderId="25" xfId="51" applyNumberFormat="1" applyFill="1" applyBorder="1" applyAlignment="1" applyProtection="1">
      <alignment horizontal="right"/>
      <protection hidden="1"/>
    </xf>
    <xf numFmtId="9" fontId="7" fillId="0" borderId="26" xfId="51" applyNumberFormat="1" applyFill="1" applyBorder="1" applyAlignment="1" applyProtection="1">
      <alignment horizontal="center"/>
      <protection hidden="1"/>
    </xf>
    <xf numFmtId="1" fontId="7" fillId="0" borderId="17" xfId="51" applyNumberFormat="1" applyBorder="1" applyAlignment="1" applyProtection="1">
      <alignment horizontal="center"/>
      <protection hidden="1"/>
    </xf>
    <xf numFmtId="2" fontId="7" fillId="0" borderId="18" xfId="51" applyNumberFormat="1" applyBorder="1" applyAlignment="1" applyProtection="1">
      <alignment horizontal="center"/>
      <protection hidden="1"/>
    </xf>
    <xf numFmtId="1" fontId="7" fillId="0" borderId="27" xfId="51" applyNumberFormat="1" applyBorder="1" applyAlignment="1" applyProtection="1">
      <alignment horizontal="center"/>
      <protection hidden="1"/>
    </xf>
    <xf numFmtId="2" fontId="7" fillId="0" borderId="0" xfId="51" applyNumberFormat="1" applyFill="1" applyBorder="1" applyAlignment="1" applyProtection="1">
      <alignment horizontal="center"/>
      <protection hidden="1"/>
    </xf>
    <xf numFmtId="179" fontId="11" fillId="0" borderId="0" xfId="50" applyNumberFormat="1" applyFont="1" applyFill="1" applyBorder="1" applyProtection="1">
      <alignment/>
      <protection hidden="1"/>
    </xf>
    <xf numFmtId="2" fontId="7" fillId="0" borderId="28" xfId="51" applyNumberFormat="1" applyFont="1" applyFill="1" applyBorder="1" applyProtection="1">
      <alignment/>
      <protection hidden="1"/>
    </xf>
    <xf numFmtId="2" fontId="7" fillId="0" borderId="29" xfId="51" applyNumberFormat="1" applyBorder="1" applyProtection="1">
      <alignment/>
      <protection hidden="1"/>
    </xf>
    <xf numFmtId="43" fontId="7" fillId="0" borderId="23" xfId="57" applyFont="1" applyFill="1" applyBorder="1" applyAlignment="1" applyProtection="1">
      <alignment horizontal="center"/>
      <protection hidden="1"/>
    </xf>
    <xf numFmtId="2" fontId="7" fillId="0" borderId="30" xfId="51" applyNumberFormat="1" applyFont="1" applyBorder="1" applyProtection="1">
      <alignment/>
      <protection hidden="1"/>
    </xf>
    <xf numFmtId="2" fontId="7" fillId="0" borderId="31" xfId="51" applyNumberFormat="1" applyBorder="1" applyProtection="1">
      <alignment/>
      <protection hidden="1"/>
    </xf>
    <xf numFmtId="177" fontId="10" fillId="0" borderId="18" xfId="51" applyNumberFormat="1" applyFont="1" applyFill="1" applyBorder="1" applyAlignment="1" applyProtection="1">
      <alignment horizontal="right"/>
      <protection hidden="1"/>
    </xf>
    <xf numFmtId="2" fontId="7" fillId="0" borderId="15" xfId="51" applyNumberFormat="1" applyFont="1" applyBorder="1" applyProtection="1">
      <alignment/>
      <protection hidden="1"/>
    </xf>
    <xf numFmtId="2" fontId="7" fillId="0" borderId="32" xfId="51" applyNumberFormat="1" applyBorder="1" applyProtection="1">
      <alignment/>
      <protection hidden="1"/>
    </xf>
    <xf numFmtId="2" fontId="7" fillId="0" borderId="0" xfId="51" applyNumberFormat="1" applyFont="1" applyBorder="1" applyProtection="1">
      <alignment/>
      <protection hidden="1"/>
    </xf>
    <xf numFmtId="2" fontId="7" fillId="0" borderId="18" xfId="51" applyNumberFormat="1" applyFont="1" applyBorder="1" applyProtection="1">
      <alignment/>
      <protection hidden="1"/>
    </xf>
    <xf numFmtId="2" fontId="7" fillId="0" borderId="18" xfId="51" applyNumberFormat="1" applyBorder="1" applyProtection="1">
      <alignment/>
      <protection hidden="1"/>
    </xf>
    <xf numFmtId="2" fontId="7" fillId="0" borderId="30" xfId="51" applyNumberFormat="1" applyFont="1" applyFill="1" applyBorder="1" applyProtection="1">
      <alignment/>
      <protection hidden="1"/>
    </xf>
    <xf numFmtId="2" fontId="7" fillId="0" borderId="15" xfId="51" applyNumberFormat="1" applyFont="1" applyFill="1" applyBorder="1" applyProtection="1">
      <alignment/>
      <protection hidden="1"/>
    </xf>
    <xf numFmtId="9" fontId="7" fillId="0" borderId="26" xfId="57" applyNumberFormat="1" applyFont="1" applyFill="1" applyBorder="1" applyAlignment="1" applyProtection="1">
      <alignment horizontal="center"/>
      <protection hidden="1"/>
    </xf>
    <xf numFmtId="9" fontId="7" fillId="0" borderId="25" xfId="57" applyNumberFormat="1" applyFont="1" applyFill="1" applyBorder="1" applyAlignment="1" applyProtection="1">
      <alignment horizontal="right"/>
      <protection hidden="1"/>
    </xf>
    <xf numFmtId="1" fontId="7" fillId="0" borderId="33" xfId="51" applyNumberFormat="1" applyFont="1" applyBorder="1" applyAlignment="1" applyProtection="1">
      <alignment horizontal="center"/>
      <protection hidden="1"/>
    </xf>
    <xf numFmtId="43" fontId="7" fillId="0" borderId="0" xfId="57" applyFont="1" applyAlignment="1" applyProtection="1">
      <alignment/>
      <protection hidden="1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left"/>
    </xf>
    <xf numFmtId="43" fontId="7" fillId="0" borderId="20" xfId="57" applyFont="1" applyFill="1" applyBorder="1" applyAlignment="1" applyProtection="1">
      <alignment horizontal="center"/>
      <protection hidden="1"/>
    </xf>
    <xf numFmtId="43" fontId="7" fillId="0" borderId="21" xfId="57" applyFont="1" applyFill="1" applyBorder="1" applyAlignment="1" applyProtection="1">
      <alignment horizontal="center"/>
      <protection hidden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7" fillId="0" borderId="14" xfId="51" applyNumberFormat="1" applyBorder="1" applyProtection="1">
      <alignment/>
      <protection hidden="1"/>
    </xf>
    <xf numFmtId="2" fontId="8" fillId="0" borderId="11" xfId="51" applyNumberFormat="1" applyFont="1" applyBorder="1" applyAlignment="1" applyProtection="1">
      <alignment horizontal="left"/>
      <protection hidden="1"/>
    </xf>
    <xf numFmtId="0" fontId="7" fillId="0" borderId="11" xfId="51" applyNumberFormat="1" applyBorder="1" applyProtection="1">
      <alignment/>
      <protection hidden="1"/>
    </xf>
    <xf numFmtId="2" fontId="9" fillId="0" borderId="36" xfId="51" applyNumberFormat="1" applyFont="1" applyBorder="1" applyAlignment="1" applyProtection="1">
      <alignment horizontal="centerContinuous"/>
      <protection hidden="1"/>
    </xf>
    <xf numFmtId="2" fontId="9" fillId="0" borderId="36" xfId="51" applyNumberFormat="1" applyFont="1" applyBorder="1" applyAlignment="1" applyProtection="1">
      <alignment horizontal="center"/>
      <protection hidden="1"/>
    </xf>
    <xf numFmtId="2" fontId="7" fillId="0" borderId="37" xfId="51" applyNumberFormat="1" applyFont="1" applyBorder="1" applyAlignment="1" applyProtection="1">
      <alignment horizontal="centerContinuous" vertical="center"/>
      <protection hidden="1"/>
    </xf>
    <xf numFmtId="2" fontId="7" fillId="0" borderId="35" xfId="51" applyNumberFormat="1" applyFill="1" applyBorder="1" applyAlignment="1" applyProtection="1">
      <alignment horizontal="center"/>
      <protection hidden="1"/>
    </xf>
    <xf numFmtId="4" fontId="2" fillId="35" borderId="38" xfId="0" applyNumberFormat="1" applyFont="1" applyFill="1" applyBorder="1" applyAlignment="1">
      <alignment horizontal="center" vertical="center"/>
    </xf>
    <xf numFmtId="49" fontId="2" fillId="35" borderId="38" xfId="0" applyNumberFormat="1" applyFont="1" applyFill="1" applyBorder="1" applyAlignment="1">
      <alignment horizontal="center" vertical="center"/>
    </xf>
    <xf numFmtId="49" fontId="2" fillId="35" borderId="38" xfId="0" applyNumberFormat="1" applyFont="1" applyFill="1" applyBorder="1" applyAlignment="1">
      <alignment horizontal="center" vertical="justify"/>
    </xf>
    <xf numFmtId="0" fontId="12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3" fontId="7" fillId="0" borderId="19" xfId="57" applyFont="1" applyFill="1" applyBorder="1" applyAlignment="1" applyProtection="1">
      <alignment horizontal="center"/>
      <protection hidden="1"/>
    </xf>
    <xf numFmtId="43" fontId="7" fillId="0" borderId="39" xfId="57" applyFont="1" applyFill="1" applyBorder="1" applyAlignment="1" applyProtection="1">
      <alignment horizontal="center"/>
      <protection hidden="1"/>
    </xf>
    <xf numFmtId="2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197" fontId="0" fillId="0" borderId="0" xfId="0" applyNumberFormat="1" applyBorder="1" applyAlignment="1">
      <alignment/>
    </xf>
    <xf numFmtId="197" fontId="2" fillId="36" borderId="41" xfId="0" applyNumberFormat="1" applyFont="1" applyFill="1" applyBorder="1" applyAlignment="1">
      <alignment vertical="center"/>
    </xf>
    <xf numFmtId="1" fontId="7" fillId="0" borderId="42" xfId="51" applyNumberFormat="1" applyBorder="1" applyAlignment="1" applyProtection="1">
      <alignment horizontal="center"/>
      <protection hidden="1"/>
    </xf>
    <xf numFmtId="2" fontId="7" fillId="0" borderId="43" xfId="51" applyNumberFormat="1" applyFont="1" applyFill="1" applyBorder="1" applyProtection="1">
      <alignment/>
      <protection hidden="1"/>
    </xf>
    <xf numFmtId="2" fontId="7" fillId="0" borderId="43" xfId="51" applyNumberFormat="1" applyBorder="1" applyProtection="1">
      <alignment/>
      <protection hidden="1"/>
    </xf>
    <xf numFmtId="177" fontId="10" fillId="0" borderId="43" xfId="51" applyNumberFormat="1" applyFont="1" applyFill="1" applyBorder="1" applyAlignment="1" applyProtection="1">
      <alignment horizontal="center" vertical="center"/>
      <protection hidden="1"/>
    </xf>
    <xf numFmtId="2" fontId="7" fillId="0" borderId="43" xfId="51" applyNumberFormat="1" applyBorder="1" applyAlignment="1" applyProtection="1">
      <alignment horizontal="center" vertical="center"/>
      <protection hidden="1"/>
    </xf>
    <xf numFmtId="9" fontId="7" fillId="0" borderId="0" xfId="51" applyNumberFormat="1" applyFill="1" applyBorder="1" applyAlignment="1" applyProtection="1">
      <alignment horizontal="center"/>
      <protection hidden="1"/>
    </xf>
    <xf numFmtId="9" fontId="7" fillId="0" borderId="0" xfId="51" applyNumberFormat="1" applyFill="1" applyBorder="1" applyAlignment="1" applyProtection="1">
      <alignment horizontal="right"/>
      <protection hidden="1"/>
    </xf>
    <xf numFmtId="9" fontId="7" fillId="0" borderId="35" xfId="51" applyNumberFormat="1" applyFill="1" applyBorder="1" applyAlignment="1" applyProtection="1">
      <alignment horizontal="center"/>
      <protection hidden="1"/>
    </xf>
    <xf numFmtId="4" fontId="2" fillId="0" borderId="40" xfId="0" applyNumberFormat="1" applyFont="1" applyBorder="1" applyAlignment="1">
      <alignment/>
    </xf>
    <xf numFmtId="10" fontId="2" fillId="36" borderId="38" xfId="0" applyNumberFormat="1" applyFont="1" applyFill="1" applyBorder="1" applyAlignment="1">
      <alignment vertical="center"/>
    </xf>
    <xf numFmtId="4" fontId="2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2" fillId="0" borderId="47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horizontal="left" vertical="justify"/>
    </xf>
    <xf numFmtId="2" fontId="0" fillId="0" borderId="47" xfId="0" applyNumberFormat="1" applyBorder="1" applyAlignment="1">
      <alignment horizontal="center"/>
    </xf>
    <xf numFmtId="4" fontId="2" fillId="0" borderId="4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7" fillId="0" borderId="0" xfId="57" applyNumberFormat="1" applyFont="1" applyFill="1" applyBorder="1" applyAlignment="1" applyProtection="1">
      <alignment horizontal="center"/>
      <protection hidden="1"/>
    </xf>
    <xf numFmtId="9" fontId="7" fillId="0" borderId="0" xfId="57" applyNumberFormat="1" applyFont="1" applyFill="1" applyBorder="1" applyAlignment="1" applyProtection="1">
      <alignment horizontal="right"/>
      <protection hidden="1"/>
    </xf>
    <xf numFmtId="43" fontId="7" fillId="37" borderId="48" xfId="57" applyFont="1" applyFill="1" applyBorder="1" applyAlignment="1" applyProtection="1">
      <alignment horizontal="centerContinuous" vertical="center"/>
      <protection hidden="1"/>
    </xf>
    <xf numFmtId="43" fontId="7" fillId="37" borderId="40" xfId="57" applyFont="1" applyFill="1" applyBorder="1" applyAlignment="1" applyProtection="1">
      <alignment horizontal="centerContinuous" vertical="center"/>
      <protection hidden="1"/>
    </xf>
    <xf numFmtId="43" fontId="9" fillId="0" borderId="49" xfId="57" applyFont="1" applyFill="1" applyBorder="1" applyAlignment="1" applyProtection="1">
      <alignment vertical="center"/>
      <protection hidden="1"/>
    </xf>
    <xf numFmtId="43" fontId="9" fillId="0" borderId="40" xfId="57" applyFont="1" applyFill="1" applyBorder="1" applyAlignment="1" applyProtection="1">
      <alignment vertical="center"/>
      <protection hidden="1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10" fontId="2" fillId="0" borderId="4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38" borderId="40" xfId="0" applyFont="1" applyFill="1" applyBorder="1" applyAlignment="1">
      <alignment vertical="center"/>
    </xf>
    <xf numFmtId="0" fontId="0" fillId="38" borderId="40" xfId="0" applyFont="1" applyFill="1" applyBorder="1" applyAlignment="1">
      <alignment vertical="center" wrapText="1"/>
    </xf>
    <xf numFmtId="2" fontId="0" fillId="0" borderId="40" xfId="0" applyNumberFormat="1" applyFont="1" applyBorder="1" applyAlignment="1">
      <alignment vertical="center"/>
    </xf>
    <xf numFmtId="0" fontId="0" fillId="38" borderId="40" xfId="0" applyFont="1" applyFill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2" fontId="0" fillId="0" borderId="40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45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177" fontId="0" fillId="38" borderId="40" xfId="66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horizontal="left" vertical="center" wrapText="1"/>
    </xf>
    <xf numFmtId="1" fontId="0" fillId="0" borderId="4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51" xfId="0" applyFont="1" applyBorder="1" applyAlignment="1">
      <alignment/>
    </xf>
    <xf numFmtId="49" fontId="9" fillId="0" borderId="29" xfId="51" applyNumberFormat="1" applyFont="1" applyBorder="1" applyAlignment="1" applyProtection="1">
      <alignment horizontal="center" readingOrder="1"/>
      <protection hidden="1"/>
    </xf>
    <xf numFmtId="49" fontId="9" fillId="0" borderId="29" xfId="51" applyNumberFormat="1" applyFont="1" applyBorder="1" applyAlignment="1" applyProtection="1">
      <alignment horizontal="center" vertical="center" readingOrder="1"/>
      <protection hidden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0" fillId="0" borderId="40" xfId="0" applyNumberFormat="1" applyFont="1" applyBorder="1" applyAlignment="1">
      <alignment vertical="center"/>
    </xf>
    <xf numFmtId="2" fontId="7" fillId="0" borderId="43" xfId="51" applyNumberFormat="1" applyFont="1" applyBorder="1" applyProtection="1">
      <alignment/>
      <protection hidden="1"/>
    </xf>
    <xf numFmtId="0" fontId="0" fillId="0" borderId="40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40" xfId="0" applyNumberFormat="1" applyFont="1" applyBorder="1" applyAlignment="1">
      <alignment horizontal="right"/>
    </xf>
    <xf numFmtId="0" fontId="0" fillId="0" borderId="40" xfId="0" applyFont="1" applyFill="1" applyBorder="1" applyAlignment="1">
      <alignment vertical="center" wrapText="1"/>
    </xf>
    <xf numFmtId="177" fontId="0" fillId="0" borderId="40" xfId="66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50" fillId="39" borderId="40" xfId="0" applyFont="1" applyFill="1" applyBorder="1" applyAlignment="1">
      <alignment vertical="center" wrapText="1"/>
    </xf>
    <xf numFmtId="0" fontId="50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0" fillId="39" borderId="40" xfId="0" applyFont="1" applyFill="1" applyBorder="1" applyAlignment="1">
      <alignment wrapText="1"/>
    </xf>
    <xf numFmtId="2" fontId="0" fillId="0" borderId="45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0" borderId="0" xfId="0" applyAlignment="1">
      <alignment vertical="center"/>
    </xf>
    <xf numFmtId="2" fontId="0" fillId="0" borderId="40" xfId="0" applyNumberFormat="1" applyFont="1" applyBorder="1" applyAlignment="1">
      <alignment horizontal="center"/>
    </xf>
    <xf numFmtId="10" fontId="2" fillId="0" borderId="44" xfId="0" applyNumberFormat="1" applyFont="1" applyBorder="1" applyAlignment="1">
      <alignment horizontal="center" vertical="center"/>
    </xf>
    <xf numFmtId="10" fontId="2" fillId="0" borderId="52" xfId="0" applyNumberFormat="1" applyFont="1" applyBorder="1" applyAlignment="1">
      <alignment horizontal="center" vertical="center"/>
    </xf>
    <xf numFmtId="10" fontId="2" fillId="0" borderId="4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left" vertical="center"/>
    </xf>
    <xf numFmtId="0" fontId="9" fillId="38" borderId="19" xfId="0" applyFont="1" applyFill="1" applyBorder="1" applyAlignment="1">
      <alignment horizontal="left" vertical="center"/>
    </xf>
    <xf numFmtId="0" fontId="9" fillId="38" borderId="18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justify"/>
    </xf>
    <xf numFmtId="0" fontId="2" fillId="36" borderId="5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10" fontId="0" fillId="0" borderId="13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51" xfId="0" applyNumberFormat="1" applyBorder="1" applyAlignment="1">
      <alignment horizontal="center" vertical="center"/>
    </xf>
    <xf numFmtId="182" fontId="9" fillId="0" borderId="55" xfId="51" applyNumberFormat="1" applyFont="1" applyBorder="1" applyAlignment="1" applyProtection="1">
      <alignment horizontal="center"/>
      <protection hidden="1"/>
    </xf>
    <xf numFmtId="182" fontId="9" fillId="0" borderId="56" xfId="51" applyNumberFormat="1" applyFont="1" applyBorder="1" applyAlignment="1" applyProtection="1">
      <alignment horizontal="center"/>
      <protection hidden="1"/>
    </xf>
    <xf numFmtId="177" fontId="10" fillId="0" borderId="44" xfId="51" applyNumberFormat="1" applyFont="1" applyFill="1" applyBorder="1" applyAlignment="1" applyProtection="1">
      <alignment horizontal="center" vertical="center"/>
      <protection hidden="1"/>
    </xf>
    <xf numFmtId="177" fontId="10" fillId="0" borderId="52" xfId="51" applyNumberFormat="1" applyFont="1" applyFill="1" applyBorder="1" applyAlignment="1" applyProtection="1">
      <alignment horizontal="center" vertical="center"/>
      <protection hidden="1"/>
    </xf>
    <xf numFmtId="177" fontId="10" fillId="0" borderId="45" xfId="51" applyNumberFormat="1" applyFont="1" applyFill="1" applyBorder="1" applyAlignment="1" applyProtection="1">
      <alignment horizontal="center" vertical="center"/>
      <protection hidden="1"/>
    </xf>
    <xf numFmtId="2" fontId="7" fillId="0" borderId="44" xfId="51" applyNumberFormat="1" applyBorder="1" applyAlignment="1" applyProtection="1">
      <alignment horizontal="center" vertical="center"/>
      <protection hidden="1"/>
    </xf>
    <xf numFmtId="2" fontId="7" fillId="0" borderId="52" xfId="51" applyNumberFormat="1" applyBorder="1" applyAlignment="1" applyProtection="1">
      <alignment horizontal="center" vertical="center"/>
      <protection hidden="1"/>
    </xf>
    <xf numFmtId="2" fontId="7" fillId="0" borderId="45" xfId="51" applyNumberFormat="1" applyBorder="1" applyAlignment="1" applyProtection="1">
      <alignment horizontal="center" vertical="center"/>
      <protection hidden="1"/>
    </xf>
    <xf numFmtId="43" fontId="7" fillId="0" borderId="15" xfId="57" applyFont="1" applyFill="1" applyBorder="1" applyAlignment="1" applyProtection="1">
      <alignment horizontal="center"/>
      <protection hidden="1"/>
    </xf>
    <xf numFmtId="43" fontId="7" fillId="0" borderId="57" xfId="57" applyFont="1" applyFill="1" applyBorder="1" applyAlignment="1" applyProtection="1">
      <alignment horizontal="center"/>
      <protection hidden="1"/>
    </xf>
    <xf numFmtId="43" fontId="2" fillId="0" borderId="15" xfId="57" applyFont="1" applyFill="1" applyBorder="1" applyAlignment="1" applyProtection="1">
      <alignment vertical="center"/>
      <protection hidden="1"/>
    </xf>
    <xf numFmtId="43" fontId="2" fillId="0" borderId="57" xfId="57" applyFont="1" applyFill="1" applyBorder="1" applyAlignment="1" applyProtection="1">
      <alignment vertical="center"/>
      <protection hidden="1"/>
    </xf>
    <xf numFmtId="9" fontId="7" fillId="0" borderId="30" xfId="51" applyNumberFormat="1" applyFill="1" applyBorder="1" applyAlignment="1" applyProtection="1">
      <alignment horizontal="center"/>
      <protection hidden="1"/>
    </xf>
    <xf numFmtId="9" fontId="7" fillId="0" borderId="58" xfId="51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2" fontId="8" fillId="0" borderId="0" xfId="51" applyNumberFormat="1" applyFont="1" applyBorder="1" applyAlignment="1" applyProtection="1">
      <alignment horizontal="left"/>
      <protection hidden="1"/>
    </xf>
    <xf numFmtId="182" fontId="9" fillId="0" borderId="59" xfId="51" applyNumberFormat="1" applyFont="1" applyBorder="1" applyAlignment="1" applyProtection="1">
      <alignment horizontal="center"/>
      <protection hidden="1"/>
    </xf>
    <xf numFmtId="49" fontId="7" fillId="33" borderId="30" xfId="51" applyNumberFormat="1" applyFont="1" applyFill="1" applyBorder="1" applyAlignment="1" applyProtection="1">
      <alignment horizontal="center" vertical="center" readingOrder="1"/>
      <protection hidden="1"/>
    </xf>
    <xf numFmtId="49" fontId="7" fillId="33" borderId="58" xfId="51" applyNumberFormat="1" applyFont="1" applyFill="1" applyBorder="1" applyAlignment="1" applyProtection="1">
      <alignment horizontal="center" vertical="center" readingOrder="1"/>
      <protection hidden="1"/>
    </xf>
    <xf numFmtId="2" fontId="7" fillId="0" borderId="28" xfId="51" applyNumberFormat="1" applyFont="1" applyFill="1" applyBorder="1" applyAlignment="1" applyProtection="1">
      <alignment horizontal="left"/>
      <protection hidden="1"/>
    </xf>
    <xf numFmtId="2" fontId="7" fillId="0" borderId="29" xfId="51" applyNumberFormat="1" applyFont="1" applyFill="1" applyBorder="1" applyAlignment="1" applyProtection="1">
      <alignment horizontal="left"/>
      <protection hidden="1"/>
    </xf>
    <xf numFmtId="43" fontId="8" fillId="37" borderId="44" xfId="57" applyFont="1" applyFill="1" applyBorder="1" applyAlignment="1" applyProtection="1">
      <alignment horizontal="center" vertical="center"/>
      <protection hidden="1"/>
    </xf>
    <xf numFmtId="43" fontId="8" fillId="37" borderId="49" xfId="57" applyFont="1" applyFill="1" applyBorder="1" applyAlignment="1" applyProtection="1">
      <alignment horizontal="center" vertical="center"/>
      <protection hidden="1"/>
    </xf>
    <xf numFmtId="10" fontId="2" fillId="0" borderId="48" xfId="51" applyNumberFormat="1" applyFont="1" applyFill="1" applyBorder="1" applyAlignment="1" applyProtection="1">
      <alignment vertical="center"/>
      <protection hidden="1"/>
    </xf>
    <xf numFmtId="10" fontId="2" fillId="0" borderId="51" xfId="51" applyNumberFormat="1" applyFont="1" applyFill="1" applyBorder="1" applyAlignment="1" applyProtection="1">
      <alignment vertical="center"/>
      <protection hidden="1"/>
    </xf>
    <xf numFmtId="2" fontId="15" fillId="0" borderId="0" xfId="51" applyNumberFormat="1" applyFont="1" applyBorder="1" applyAlignment="1" applyProtection="1">
      <alignment horizontal="center"/>
      <protection hidden="1"/>
    </xf>
    <xf numFmtId="2" fontId="15" fillId="0" borderId="35" xfId="51" applyNumberFormat="1" applyFont="1" applyBorder="1" applyAlignment="1" applyProtection="1">
      <alignment horizontal="center"/>
      <protection hidden="1"/>
    </xf>
    <xf numFmtId="49" fontId="9" fillId="0" borderId="30" xfId="51" applyNumberFormat="1" applyFont="1" applyBorder="1" applyAlignment="1" applyProtection="1">
      <alignment horizontal="center" readingOrder="1"/>
      <protection hidden="1"/>
    </xf>
    <xf numFmtId="49" fontId="9" fillId="0" borderId="31" xfId="51" applyNumberFormat="1" applyFont="1" applyBorder="1" applyAlignment="1" applyProtection="1">
      <alignment horizontal="center" readingOrder="1"/>
      <protection hidden="1"/>
    </xf>
    <xf numFmtId="2" fontId="9" fillId="0" borderId="60" xfId="51" applyNumberFormat="1" applyFont="1" applyBorder="1" applyAlignment="1" applyProtection="1">
      <alignment horizontal="center" vertical="center"/>
      <protection hidden="1"/>
    </xf>
    <xf numFmtId="2" fontId="9" fillId="0" borderId="24" xfId="51" applyNumberFormat="1" applyFont="1" applyBorder="1" applyAlignment="1" applyProtection="1">
      <alignment horizontal="center" vertical="center"/>
      <protection hidden="1"/>
    </xf>
    <xf numFmtId="43" fontId="4" fillId="0" borderId="61" xfId="57" applyFont="1" applyBorder="1" applyAlignment="1" applyProtection="1">
      <alignment horizontal="center" vertical="center"/>
      <protection hidden="1"/>
    </xf>
    <xf numFmtId="43" fontId="4" fillId="0" borderId="47" xfId="57" applyFont="1" applyBorder="1" applyAlignment="1" applyProtection="1">
      <alignment horizontal="center" vertical="center"/>
      <protection hidden="1"/>
    </xf>
    <xf numFmtId="43" fontId="4" fillId="0" borderId="32" xfId="57" applyFont="1" applyBorder="1" applyAlignment="1" applyProtection="1">
      <alignment horizontal="center" vertical="center"/>
      <protection hidden="1"/>
    </xf>
    <xf numFmtId="43" fontId="4" fillId="0" borderId="14" xfId="57" applyFont="1" applyBorder="1" applyAlignment="1" applyProtection="1">
      <alignment horizontal="center" vertical="center"/>
      <protection hidden="1"/>
    </xf>
    <xf numFmtId="43" fontId="4" fillId="0" borderId="11" xfId="57" applyFont="1" applyBorder="1" applyAlignment="1" applyProtection="1">
      <alignment horizontal="center" vertical="center"/>
      <protection hidden="1"/>
    </xf>
    <xf numFmtId="43" fontId="4" fillId="0" borderId="62" xfId="57" applyFont="1" applyBorder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rmal 2 2" xfId="49"/>
    <cellStyle name="Normal_ORÇAMENTO-HAB" xfId="50"/>
    <cellStyle name="Normal_Plan1" xfId="51"/>
    <cellStyle name="Nota" xfId="52"/>
    <cellStyle name="Percent" xfId="53"/>
    <cellStyle name="Ruim" xfId="54"/>
    <cellStyle name="Saída" xfId="55"/>
    <cellStyle name="Comma [0]" xfId="56"/>
    <cellStyle name="Separador de milhares_Orçamento Padrão Maldaner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2</xdr:col>
      <xdr:colOff>123825</xdr:colOff>
      <xdr:row>3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showGridLines="0" zoomScale="115" zoomScaleNormal="115" zoomScaleSheetLayoutView="115" zoomScalePageLayoutView="0" workbookViewId="0" topLeftCell="A54">
      <selection activeCell="F62" sqref="F62"/>
    </sheetView>
  </sheetViews>
  <sheetFormatPr defaultColWidth="9.140625" defaultRowHeight="12.75"/>
  <cols>
    <col min="1" max="1" width="5.7109375" style="1" customWidth="1"/>
    <col min="2" max="2" width="11.7109375" style="1" customWidth="1"/>
    <col min="3" max="3" width="14.7109375" style="1" customWidth="1"/>
    <col min="4" max="4" width="48.28125" style="3" customWidth="1"/>
    <col min="5" max="5" width="5.7109375" style="1" customWidth="1"/>
    <col min="6" max="6" width="8.140625" style="1" bestFit="1" customWidth="1"/>
    <col min="7" max="8" width="13.28125" style="0" customWidth="1"/>
    <col min="9" max="9" width="8.8515625" style="0" customWidth="1"/>
    <col min="10" max="10" width="3.8515625" style="0" customWidth="1"/>
    <col min="12" max="12" width="12.7109375" style="0" customWidth="1"/>
  </cols>
  <sheetData>
    <row r="1" spans="1:9" ht="46.5" customHeight="1">
      <c r="A1" s="201" t="s">
        <v>25</v>
      </c>
      <c r="B1" s="201"/>
      <c r="C1" s="201"/>
      <c r="D1" s="201"/>
      <c r="E1" s="201"/>
      <c r="F1" s="201"/>
      <c r="G1" s="201"/>
      <c r="H1" s="201"/>
      <c r="I1" s="94"/>
    </row>
    <row r="2" spans="1:9" ht="13.5" customHeight="1">
      <c r="A2" s="202" t="s">
        <v>26</v>
      </c>
      <c r="B2" s="202"/>
      <c r="C2" s="202"/>
      <c r="D2" s="202"/>
      <c r="E2" s="202"/>
      <c r="F2" s="202"/>
      <c r="G2" s="202"/>
      <c r="H2" s="202"/>
      <c r="I2" s="93"/>
    </row>
    <row r="3" spans="1:9" ht="15" customHeight="1">
      <c r="A3" s="202" t="s">
        <v>27</v>
      </c>
      <c r="B3" s="202"/>
      <c r="C3" s="202"/>
      <c r="D3" s="202"/>
      <c r="E3" s="202"/>
      <c r="F3" s="202"/>
      <c r="G3" s="202"/>
      <c r="H3" s="202"/>
      <c r="I3" s="93"/>
    </row>
    <row r="4" spans="1:3" ht="10.5" customHeight="1" thickBot="1">
      <c r="A4" s="2"/>
      <c r="B4" s="2"/>
      <c r="C4" s="2"/>
    </row>
    <row r="5" spans="1:9" ht="12.75">
      <c r="A5" s="11" t="s">
        <v>6</v>
      </c>
      <c r="B5" s="199" t="s">
        <v>62</v>
      </c>
      <c r="C5" s="199"/>
      <c r="D5" s="200"/>
      <c r="E5" s="85"/>
      <c r="F5" s="4"/>
      <c r="G5" s="67"/>
      <c r="H5" s="205" t="s">
        <v>7</v>
      </c>
      <c r="I5" s="206"/>
    </row>
    <row r="6" spans="1:9" ht="12.75">
      <c r="A6" s="12" t="s">
        <v>28</v>
      </c>
      <c r="B6" s="89"/>
      <c r="C6" s="89"/>
      <c r="D6" s="6"/>
      <c r="E6" s="86"/>
      <c r="F6" s="7"/>
      <c r="G6" s="68"/>
      <c r="H6" s="207">
        <v>0.24</v>
      </c>
      <c r="I6" s="208"/>
    </row>
    <row r="7" spans="1:9" ht="13.5" thickBot="1">
      <c r="A7" s="12" t="s">
        <v>137</v>
      </c>
      <c r="B7" s="89"/>
      <c r="C7" s="89"/>
      <c r="D7" s="6"/>
      <c r="E7" s="86"/>
      <c r="F7" s="7"/>
      <c r="G7" s="68"/>
      <c r="H7" s="207"/>
      <c r="I7" s="208"/>
    </row>
    <row r="8" spans="1:9" ht="13.5" thickBot="1">
      <c r="A8" s="13"/>
      <c r="B8" s="140"/>
      <c r="C8" s="140"/>
      <c r="D8" s="9"/>
      <c r="E8" s="64"/>
      <c r="F8" s="141" t="s">
        <v>51</v>
      </c>
      <c r="G8" s="142" t="s">
        <v>138</v>
      </c>
      <c r="H8" s="209"/>
      <c r="I8" s="210"/>
    </row>
    <row r="9" ht="6.75" customHeight="1"/>
    <row r="10" spans="1:9" ht="15">
      <c r="A10" s="203" t="s">
        <v>22</v>
      </c>
      <c r="B10" s="204"/>
      <c r="C10" s="204"/>
      <c r="D10" s="204"/>
      <c r="E10" s="204"/>
      <c r="F10" s="204"/>
      <c r="G10" s="204"/>
      <c r="H10" s="204"/>
      <c r="I10" s="204"/>
    </row>
    <row r="11" spans="1:9" ht="3" customHeight="1" thickBo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3.5" thickBot="1">
      <c r="A12" s="77" t="s">
        <v>0</v>
      </c>
      <c r="B12" s="77" t="s">
        <v>68</v>
      </c>
      <c r="C12" s="77" t="s">
        <v>69</v>
      </c>
      <c r="D12" s="78" t="s">
        <v>1</v>
      </c>
      <c r="E12" s="77" t="s">
        <v>2</v>
      </c>
      <c r="F12" s="77" t="s">
        <v>3</v>
      </c>
      <c r="G12" s="76" t="s">
        <v>4</v>
      </c>
      <c r="H12" s="76" t="s">
        <v>5</v>
      </c>
      <c r="I12" s="76" t="s">
        <v>39</v>
      </c>
    </row>
    <row r="13" spans="1:9" ht="12.75">
      <c r="A13" s="125" t="s">
        <v>36</v>
      </c>
      <c r="B13" s="189" t="s">
        <v>67</v>
      </c>
      <c r="C13" s="189"/>
      <c r="D13" s="189"/>
      <c r="E13" s="126"/>
      <c r="F13" s="126"/>
      <c r="G13" s="127"/>
      <c r="H13" s="127"/>
      <c r="I13" s="128"/>
    </row>
    <row r="14" spans="1:9" ht="12.75">
      <c r="A14" s="96" t="s">
        <v>29</v>
      </c>
      <c r="B14" s="149" t="s">
        <v>23</v>
      </c>
      <c r="C14" s="155">
        <v>103689</v>
      </c>
      <c r="D14" s="143" t="s">
        <v>64</v>
      </c>
      <c r="E14" s="146" t="s">
        <v>24</v>
      </c>
      <c r="F14" s="170"/>
      <c r="G14" s="145"/>
      <c r="H14" s="147">
        <f>(F14*G14)</f>
        <v>0</v>
      </c>
      <c r="I14" s="183" t="e">
        <f>H18/H85</f>
        <v>#DIV/0!</v>
      </c>
    </row>
    <row r="15" spans="1:9" ht="12.75">
      <c r="A15" s="96" t="s">
        <v>30</v>
      </c>
      <c r="B15" s="149" t="s">
        <v>23</v>
      </c>
      <c r="C15" s="155">
        <v>99064</v>
      </c>
      <c r="D15" s="143" t="s">
        <v>123</v>
      </c>
      <c r="E15" s="146" t="s">
        <v>42</v>
      </c>
      <c r="F15" s="170">
        <v>128.26</v>
      </c>
      <c r="G15" s="145"/>
      <c r="H15" s="147">
        <f>(F15*G15)</f>
        <v>0</v>
      </c>
      <c r="I15" s="184"/>
    </row>
    <row r="16" spans="1:9" ht="25.5">
      <c r="A16" s="96" t="s">
        <v>31</v>
      </c>
      <c r="B16" s="149" t="s">
        <v>23</v>
      </c>
      <c r="C16" s="175">
        <v>90776</v>
      </c>
      <c r="D16" s="173" t="s">
        <v>121</v>
      </c>
      <c r="E16" s="110" t="s">
        <v>61</v>
      </c>
      <c r="F16" s="151">
        <v>40</v>
      </c>
      <c r="G16" s="145"/>
      <c r="H16" s="147">
        <f>(F16*G16)</f>
        <v>0</v>
      </c>
      <c r="I16" s="184"/>
    </row>
    <row r="17" spans="1:9" ht="25.5">
      <c r="A17" s="96" t="s">
        <v>41</v>
      </c>
      <c r="B17" s="149" t="s">
        <v>23</v>
      </c>
      <c r="C17" s="175">
        <v>90778</v>
      </c>
      <c r="D17" s="174" t="s">
        <v>122</v>
      </c>
      <c r="E17" s="110" t="s">
        <v>61</v>
      </c>
      <c r="F17" s="151">
        <v>20</v>
      </c>
      <c r="G17" s="145"/>
      <c r="H17" s="147">
        <f>(F17*G17)</f>
        <v>0</v>
      </c>
      <c r="I17" s="184"/>
    </row>
    <row r="18" spans="1:9" ht="12.75">
      <c r="A18" s="96" t="s">
        <v>56</v>
      </c>
      <c r="B18" s="186" t="s">
        <v>40</v>
      </c>
      <c r="C18" s="187"/>
      <c r="D18" s="187"/>
      <c r="E18" s="187"/>
      <c r="F18" s="187"/>
      <c r="G18" s="188"/>
      <c r="H18" s="107">
        <f>SUM(H14:H17)</f>
        <v>0</v>
      </c>
      <c r="I18" s="185"/>
    </row>
    <row r="19" spans="1:9" ht="12.75">
      <c r="A19" s="129"/>
      <c r="B19" s="130"/>
      <c r="C19" s="130"/>
      <c r="D19" s="130"/>
      <c r="E19" s="130"/>
      <c r="F19" s="130"/>
      <c r="G19" s="130"/>
      <c r="H19" s="124"/>
      <c r="I19" s="118"/>
    </row>
    <row r="20" spans="1:9" ht="12.75">
      <c r="A20" s="161" t="s">
        <v>65</v>
      </c>
      <c r="B20" s="192" t="s">
        <v>66</v>
      </c>
      <c r="C20" s="192"/>
      <c r="D20" s="192"/>
      <c r="E20" s="162"/>
      <c r="F20" s="162"/>
      <c r="G20" s="163"/>
      <c r="H20" s="163"/>
      <c r="I20" s="164"/>
    </row>
    <row r="21" spans="1:9" ht="12.75">
      <c r="A21" s="96" t="s">
        <v>32</v>
      </c>
      <c r="B21" s="149" t="s">
        <v>23</v>
      </c>
      <c r="C21" s="149">
        <v>90105</v>
      </c>
      <c r="D21" s="154" t="s">
        <v>131</v>
      </c>
      <c r="E21" s="96" t="s">
        <v>45</v>
      </c>
      <c r="F21" s="148">
        <v>158</v>
      </c>
      <c r="G21" s="145"/>
      <c r="H21" s="165">
        <f aca="true" t="shared" si="0" ref="H21:H29">(F21*G21)</f>
        <v>0</v>
      </c>
      <c r="I21" s="183" t="e">
        <f>H31/H85</f>
        <v>#DIV/0!</v>
      </c>
    </row>
    <row r="22" spans="1:9" ht="12.75">
      <c r="A22" s="96" t="s">
        <v>37</v>
      </c>
      <c r="B22" s="149" t="s">
        <v>23</v>
      </c>
      <c r="C22" s="149">
        <v>104734</v>
      </c>
      <c r="D22" s="154" t="s">
        <v>71</v>
      </c>
      <c r="E22" s="96" t="s">
        <v>45</v>
      </c>
      <c r="F22" s="148">
        <v>139.41</v>
      </c>
      <c r="G22" s="145"/>
      <c r="H22" s="165">
        <f t="shared" si="0"/>
        <v>0</v>
      </c>
      <c r="I22" s="184"/>
    </row>
    <row r="23" spans="1:9" ht="12.75">
      <c r="A23" s="96" t="s">
        <v>38</v>
      </c>
      <c r="B23" s="149" t="s">
        <v>23</v>
      </c>
      <c r="C23" s="149">
        <v>104737</v>
      </c>
      <c r="D23" s="154" t="s">
        <v>139</v>
      </c>
      <c r="E23" s="96" t="s">
        <v>45</v>
      </c>
      <c r="F23" s="148">
        <v>1</v>
      </c>
      <c r="G23" s="145"/>
      <c r="H23" s="165">
        <f>(F23*G23)</f>
        <v>0</v>
      </c>
      <c r="I23" s="184"/>
    </row>
    <row r="24" spans="1:9" ht="25.5">
      <c r="A24" s="96" t="s">
        <v>43</v>
      </c>
      <c r="B24" s="149" t="s">
        <v>23</v>
      </c>
      <c r="C24" s="149">
        <v>95568</v>
      </c>
      <c r="D24" s="154" t="s">
        <v>72</v>
      </c>
      <c r="E24" s="96" t="s">
        <v>42</v>
      </c>
      <c r="F24" s="148">
        <v>148</v>
      </c>
      <c r="G24" s="145"/>
      <c r="H24" s="165">
        <f t="shared" si="0"/>
        <v>0</v>
      </c>
      <c r="I24" s="184"/>
    </row>
    <row r="25" spans="1:9" ht="12.75">
      <c r="A25" s="96" t="s">
        <v>44</v>
      </c>
      <c r="B25" s="149" t="s">
        <v>142</v>
      </c>
      <c r="C25" s="176">
        <v>37453</v>
      </c>
      <c r="D25" s="154" t="s">
        <v>143</v>
      </c>
      <c r="E25" s="96" t="s">
        <v>42</v>
      </c>
      <c r="F25" s="148"/>
      <c r="G25" s="145"/>
      <c r="H25" s="165">
        <f t="shared" si="0"/>
        <v>0</v>
      </c>
      <c r="I25" s="184"/>
    </row>
    <row r="26" spans="1:9" ht="12.75">
      <c r="A26" s="96" t="s">
        <v>48</v>
      </c>
      <c r="B26" s="149" t="s">
        <v>23</v>
      </c>
      <c r="C26" s="149">
        <v>92811</v>
      </c>
      <c r="D26" s="154" t="s">
        <v>141</v>
      </c>
      <c r="E26" s="96" t="s">
        <v>42</v>
      </c>
      <c r="F26" s="148"/>
      <c r="G26" s="145"/>
      <c r="H26" s="165">
        <f t="shared" si="0"/>
        <v>0</v>
      </c>
      <c r="I26" s="184"/>
    </row>
    <row r="27" spans="1:9" ht="12.75">
      <c r="A27" s="96" t="s">
        <v>49</v>
      </c>
      <c r="B27" s="149" t="s">
        <v>23</v>
      </c>
      <c r="C27" s="149">
        <v>97933</v>
      </c>
      <c r="D27" s="154" t="s">
        <v>172</v>
      </c>
      <c r="E27" s="96" t="s">
        <v>73</v>
      </c>
      <c r="F27" s="148">
        <v>10</v>
      </c>
      <c r="G27" s="145"/>
      <c r="H27" s="165">
        <f t="shared" si="0"/>
        <v>0</v>
      </c>
      <c r="I27" s="184"/>
    </row>
    <row r="28" spans="1:9" ht="12.75">
      <c r="A28" s="96" t="s">
        <v>57</v>
      </c>
      <c r="B28" s="149" t="s">
        <v>23</v>
      </c>
      <c r="C28" s="149">
        <v>97933</v>
      </c>
      <c r="D28" s="154" t="s">
        <v>173</v>
      </c>
      <c r="E28" s="96" t="s">
        <v>73</v>
      </c>
      <c r="F28" s="148"/>
      <c r="G28" s="145"/>
      <c r="H28" s="165">
        <f t="shared" si="0"/>
        <v>0</v>
      </c>
      <c r="I28" s="184"/>
    </row>
    <row r="29" spans="1:9" ht="25.5">
      <c r="A29" s="96" t="s">
        <v>58</v>
      </c>
      <c r="B29" s="96" t="s">
        <v>70</v>
      </c>
      <c r="C29" s="149">
        <v>8</v>
      </c>
      <c r="D29" s="154" t="s">
        <v>74</v>
      </c>
      <c r="E29" s="96" t="s">
        <v>73</v>
      </c>
      <c r="F29" s="148">
        <v>1</v>
      </c>
      <c r="G29" s="145"/>
      <c r="H29" s="165">
        <f t="shared" si="0"/>
        <v>0</v>
      </c>
      <c r="I29" s="184"/>
    </row>
    <row r="30" spans="1:9" ht="12.75">
      <c r="A30" s="96" t="s">
        <v>140</v>
      </c>
      <c r="B30" s="149" t="s">
        <v>23</v>
      </c>
      <c r="C30" s="149">
        <v>99273</v>
      </c>
      <c r="D30" s="154" t="s">
        <v>175</v>
      </c>
      <c r="E30" s="96" t="s">
        <v>73</v>
      </c>
      <c r="F30" s="148"/>
      <c r="G30" s="145"/>
      <c r="H30" s="165">
        <f>(F30*G30)</f>
        <v>0</v>
      </c>
      <c r="I30" s="184"/>
    </row>
    <row r="31" spans="1:9" ht="12.75">
      <c r="A31" s="96" t="s">
        <v>176</v>
      </c>
      <c r="B31" s="186" t="s">
        <v>40</v>
      </c>
      <c r="C31" s="187"/>
      <c r="D31" s="187"/>
      <c r="E31" s="187"/>
      <c r="F31" s="187"/>
      <c r="G31" s="188"/>
      <c r="H31" s="107">
        <f>SUM(H21:H30)</f>
        <v>0</v>
      </c>
      <c r="I31" s="185"/>
    </row>
    <row r="32" spans="1:9" ht="12.75">
      <c r="A32" s="129"/>
      <c r="B32" s="130"/>
      <c r="C32" s="130"/>
      <c r="D32" s="130"/>
      <c r="E32" s="130"/>
      <c r="F32" s="130"/>
      <c r="G32" s="130"/>
      <c r="H32" s="124"/>
      <c r="I32" s="118"/>
    </row>
    <row r="33" spans="1:9" ht="12.75">
      <c r="A33" s="161" t="s">
        <v>75</v>
      </c>
      <c r="B33" s="192" t="s">
        <v>76</v>
      </c>
      <c r="C33" s="192"/>
      <c r="D33" s="192"/>
      <c r="E33" s="162"/>
      <c r="F33" s="162"/>
      <c r="G33" s="163"/>
      <c r="H33" s="163"/>
      <c r="I33" s="164"/>
    </row>
    <row r="34" spans="1:9" ht="12.75">
      <c r="A34" s="96" t="s">
        <v>33</v>
      </c>
      <c r="B34" s="149" t="s">
        <v>23</v>
      </c>
      <c r="C34" s="149">
        <v>98525</v>
      </c>
      <c r="D34" s="154" t="s">
        <v>77</v>
      </c>
      <c r="E34" s="96" t="s">
        <v>24</v>
      </c>
      <c r="F34" s="148"/>
      <c r="G34" s="145"/>
      <c r="H34" s="165">
        <f aca="true" t="shared" si="1" ref="H34:H39">(F34*G34)</f>
        <v>0</v>
      </c>
      <c r="I34" s="183" t="e">
        <f>H40/H85</f>
        <v>#DIV/0!</v>
      </c>
    </row>
    <row r="35" spans="1:9" ht="38.25">
      <c r="A35" s="96" t="s">
        <v>34</v>
      </c>
      <c r="B35" s="149" t="s">
        <v>23</v>
      </c>
      <c r="C35" s="149">
        <v>101137</v>
      </c>
      <c r="D35" s="154" t="s">
        <v>154</v>
      </c>
      <c r="E35" s="96" t="s">
        <v>45</v>
      </c>
      <c r="F35" s="148"/>
      <c r="G35" s="145"/>
      <c r="H35" s="165">
        <f t="shared" si="1"/>
        <v>0</v>
      </c>
      <c r="I35" s="184"/>
    </row>
    <row r="36" spans="1:9" ht="38.25">
      <c r="A36" s="96" t="s">
        <v>46</v>
      </c>
      <c r="B36" s="149" t="s">
        <v>23</v>
      </c>
      <c r="C36" s="149">
        <v>101230</v>
      </c>
      <c r="D36" s="154" t="s">
        <v>155</v>
      </c>
      <c r="E36" s="96" t="s">
        <v>45</v>
      </c>
      <c r="F36" s="148"/>
      <c r="G36" s="145"/>
      <c r="H36" s="165">
        <f t="shared" si="1"/>
        <v>0</v>
      </c>
      <c r="I36" s="184"/>
    </row>
    <row r="37" spans="1:9" ht="12.75">
      <c r="A37" s="96" t="s">
        <v>47</v>
      </c>
      <c r="B37" s="149" t="s">
        <v>23</v>
      </c>
      <c r="C37" s="149">
        <v>100574</v>
      </c>
      <c r="D37" s="154" t="s">
        <v>157</v>
      </c>
      <c r="E37" s="96" t="s">
        <v>45</v>
      </c>
      <c r="F37" s="148"/>
      <c r="G37" s="145"/>
      <c r="H37" s="165">
        <f t="shared" si="1"/>
        <v>0</v>
      </c>
      <c r="I37" s="184"/>
    </row>
    <row r="38" spans="1:9" ht="38.25">
      <c r="A38" s="96" t="s">
        <v>50</v>
      </c>
      <c r="B38" s="149" t="s">
        <v>23</v>
      </c>
      <c r="C38" s="149">
        <v>101768</v>
      </c>
      <c r="D38" s="154" t="s">
        <v>156</v>
      </c>
      <c r="E38" s="96" t="s">
        <v>45</v>
      </c>
      <c r="F38" s="148"/>
      <c r="G38" s="145"/>
      <c r="H38" s="165">
        <f t="shared" si="1"/>
        <v>0</v>
      </c>
      <c r="I38" s="184"/>
    </row>
    <row r="39" spans="1:9" ht="12.75">
      <c r="A39" s="96" t="s">
        <v>127</v>
      </c>
      <c r="B39" s="149" t="s">
        <v>23</v>
      </c>
      <c r="C39" s="149">
        <v>100575</v>
      </c>
      <c r="D39" s="154" t="s">
        <v>160</v>
      </c>
      <c r="E39" s="96" t="s">
        <v>24</v>
      </c>
      <c r="F39" s="148"/>
      <c r="G39" s="145"/>
      <c r="H39" s="165">
        <f t="shared" si="1"/>
        <v>0</v>
      </c>
      <c r="I39" s="184"/>
    </row>
    <row r="40" spans="1:9" ht="12.75">
      <c r="A40" s="96" t="s">
        <v>127</v>
      </c>
      <c r="B40" s="186" t="s">
        <v>40</v>
      </c>
      <c r="C40" s="187"/>
      <c r="D40" s="187"/>
      <c r="E40" s="187"/>
      <c r="F40" s="187"/>
      <c r="G40" s="188"/>
      <c r="H40" s="107">
        <f>SUM(H34:H39)</f>
        <v>0</v>
      </c>
      <c r="I40" s="185"/>
    </row>
    <row r="41" spans="1:9" ht="12.75">
      <c r="A41" s="129"/>
      <c r="B41" s="130"/>
      <c r="C41" s="130"/>
      <c r="D41" s="130"/>
      <c r="E41" s="130"/>
      <c r="F41" s="130"/>
      <c r="G41" s="130"/>
      <c r="H41" s="124"/>
      <c r="I41" s="118"/>
    </row>
    <row r="42" spans="1:9" ht="12.75">
      <c r="A42" s="111">
        <v>4</v>
      </c>
      <c r="B42" s="190" t="s">
        <v>52</v>
      </c>
      <c r="C42" s="191"/>
      <c r="D42" s="191"/>
      <c r="E42" s="112"/>
      <c r="F42" s="113"/>
      <c r="G42" s="114"/>
      <c r="H42" s="115"/>
      <c r="I42" s="116"/>
    </row>
    <row r="43" spans="1:9" ht="12.75">
      <c r="A43" s="156" t="s">
        <v>79</v>
      </c>
      <c r="B43" s="149" t="s">
        <v>23</v>
      </c>
      <c r="C43" s="149">
        <v>99814</v>
      </c>
      <c r="D43" s="144" t="s">
        <v>103</v>
      </c>
      <c r="E43" s="146" t="s">
        <v>24</v>
      </c>
      <c r="F43" s="150">
        <v>1154.34</v>
      </c>
      <c r="G43" s="145"/>
      <c r="H43" s="152">
        <f aca="true" t="shared" si="2" ref="H43:H52">(F43*G43)</f>
        <v>0</v>
      </c>
      <c r="I43" s="183" t="e">
        <f>H54/H85</f>
        <v>#DIV/0!</v>
      </c>
    </row>
    <row r="44" spans="1:9" ht="12.75">
      <c r="A44" s="156" t="s">
        <v>80</v>
      </c>
      <c r="B44" s="149" t="s">
        <v>23</v>
      </c>
      <c r="C44" s="149">
        <v>100576</v>
      </c>
      <c r="D44" s="144" t="s">
        <v>78</v>
      </c>
      <c r="E44" s="146" t="s">
        <v>24</v>
      </c>
      <c r="F44" s="150">
        <v>148</v>
      </c>
      <c r="G44" s="145"/>
      <c r="H44" s="152">
        <f>(F44*G44)</f>
        <v>0</v>
      </c>
      <c r="I44" s="184"/>
    </row>
    <row r="45" spans="1:9" ht="25.5">
      <c r="A45" s="156" t="s">
        <v>81</v>
      </c>
      <c r="B45" s="149" t="s">
        <v>23</v>
      </c>
      <c r="C45" s="149">
        <v>96399</v>
      </c>
      <c r="D45" s="144" t="s">
        <v>179</v>
      </c>
      <c r="E45" s="146" t="s">
        <v>45</v>
      </c>
      <c r="F45" s="150">
        <v>22.2</v>
      </c>
      <c r="G45" s="145"/>
      <c r="H45" s="152">
        <f t="shared" si="2"/>
        <v>0</v>
      </c>
      <c r="I45" s="184"/>
    </row>
    <row r="46" spans="1:9" ht="25.5">
      <c r="A46" s="156" t="s">
        <v>82</v>
      </c>
      <c r="B46" s="149" t="s">
        <v>23</v>
      </c>
      <c r="C46" s="149">
        <v>93593</v>
      </c>
      <c r="D46" s="144" t="s">
        <v>135</v>
      </c>
      <c r="E46" s="146" t="s">
        <v>158</v>
      </c>
      <c r="F46" s="150">
        <v>666</v>
      </c>
      <c r="G46" s="145"/>
      <c r="H46" s="152">
        <f t="shared" si="2"/>
        <v>0</v>
      </c>
      <c r="I46" s="184"/>
    </row>
    <row r="47" spans="1:9" ht="12.75">
      <c r="A47" s="156" t="s">
        <v>83</v>
      </c>
      <c r="B47" s="149" t="s">
        <v>23</v>
      </c>
      <c r="C47" s="149">
        <v>96396</v>
      </c>
      <c r="D47" s="144" t="s">
        <v>104</v>
      </c>
      <c r="E47" s="146" t="s">
        <v>45</v>
      </c>
      <c r="F47" s="150">
        <v>22.2</v>
      </c>
      <c r="G47" s="145"/>
      <c r="H47" s="152">
        <f t="shared" si="2"/>
        <v>0</v>
      </c>
      <c r="I47" s="184"/>
    </row>
    <row r="48" spans="1:9" ht="25.5">
      <c r="A48" s="156" t="s">
        <v>84</v>
      </c>
      <c r="B48" s="149" t="s">
        <v>23</v>
      </c>
      <c r="C48" s="149">
        <v>93593</v>
      </c>
      <c r="D48" s="144" t="s">
        <v>136</v>
      </c>
      <c r="E48" s="146" t="s">
        <v>158</v>
      </c>
      <c r="F48" s="150">
        <v>666</v>
      </c>
      <c r="G48" s="145"/>
      <c r="H48" s="152">
        <f t="shared" si="2"/>
        <v>0</v>
      </c>
      <c r="I48" s="184"/>
    </row>
    <row r="49" spans="1:9" ht="25.5">
      <c r="A49" s="156" t="s">
        <v>85</v>
      </c>
      <c r="B49" s="149" t="s">
        <v>70</v>
      </c>
      <c r="C49" s="149">
        <v>18</v>
      </c>
      <c r="D49" s="144" t="s">
        <v>132</v>
      </c>
      <c r="E49" s="146" t="s">
        <v>24</v>
      </c>
      <c r="F49" s="150">
        <v>148</v>
      </c>
      <c r="G49" s="145"/>
      <c r="H49" s="152">
        <f t="shared" si="2"/>
        <v>0</v>
      </c>
      <c r="I49" s="184"/>
    </row>
    <row r="50" spans="1:9" ht="25.5">
      <c r="A50" s="156" t="s">
        <v>86</v>
      </c>
      <c r="B50" s="149" t="s">
        <v>70</v>
      </c>
      <c r="C50" s="149">
        <v>19</v>
      </c>
      <c r="D50" s="144" t="s">
        <v>133</v>
      </c>
      <c r="E50" s="146" t="s">
        <v>24</v>
      </c>
      <c r="F50" s="150">
        <v>1154.34</v>
      </c>
      <c r="G50" s="145"/>
      <c r="H50" s="152">
        <f t="shared" si="2"/>
        <v>0</v>
      </c>
      <c r="I50" s="184"/>
    </row>
    <row r="51" spans="1:9" ht="38.25">
      <c r="A51" s="156" t="s">
        <v>87</v>
      </c>
      <c r="B51" s="149" t="s">
        <v>23</v>
      </c>
      <c r="C51" s="149">
        <v>95995</v>
      </c>
      <c r="D51" s="144" t="s">
        <v>134</v>
      </c>
      <c r="E51" s="146" t="s">
        <v>45</v>
      </c>
      <c r="F51" s="150">
        <v>46.17</v>
      </c>
      <c r="G51" s="145"/>
      <c r="H51" s="152">
        <f t="shared" si="2"/>
        <v>0</v>
      </c>
      <c r="I51" s="184"/>
    </row>
    <row r="52" spans="1:9" ht="25.5">
      <c r="A52" s="156" t="s">
        <v>88</v>
      </c>
      <c r="B52" s="149" t="s">
        <v>23</v>
      </c>
      <c r="C52" s="149">
        <v>93590</v>
      </c>
      <c r="D52" s="144" t="s">
        <v>54</v>
      </c>
      <c r="E52" s="146" t="s">
        <v>158</v>
      </c>
      <c r="F52" s="150">
        <v>3231.9</v>
      </c>
      <c r="G52" s="145"/>
      <c r="H52" s="152">
        <f t="shared" si="2"/>
        <v>0</v>
      </c>
      <c r="I52" s="184"/>
    </row>
    <row r="53" spans="1:9" ht="12.75">
      <c r="A53" s="156" t="s">
        <v>89</v>
      </c>
      <c r="B53" s="149" t="s">
        <v>23</v>
      </c>
      <c r="C53" s="149">
        <v>101002</v>
      </c>
      <c r="D53" s="144" t="s">
        <v>161</v>
      </c>
      <c r="E53" s="146" t="s">
        <v>159</v>
      </c>
      <c r="F53" s="150">
        <v>115.43</v>
      </c>
      <c r="G53" s="145"/>
      <c r="H53" s="152">
        <f>(F53*G53)</f>
        <v>0</v>
      </c>
      <c r="I53" s="184"/>
    </row>
    <row r="54" spans="1:9" ht="12.75">
      <c r="A54" s="156" t="s">
        <v>89</v>
      </c>
      <c r="B54" s="186" t="s">
        <v>40</v>
      </c>
      <c r="C54" s="187"/>
      <c r="D54" s="187"/>
      <c r="E54" s="187"/>
      <c r="F54" s="187"/>
      <c r="G54" s="188"/>
      <c r="H54" s="107">
        <f>SUM(H43:H53)</f>
        <v>0</v>
      </c>
      <c r="I54" s="185"/>
    </row>
    <row r="55" spans="1:9" ht="12.75">
      <c r="A55" s="119"/>
      <c r="B55" s="120"/>
      <c r="C55" s="120"/>
      <c r="D55" s="121"/>
      <c r="E55" s="120"/>
      <c r="F55" s="122"/>
      <c r="G55" s="92"/>
      <c r="H55" s="123"/>
      <c r="I55" s="118"/>
    </row>
    <row r="56" spans="1:9" ht="12.75">
      <c r="A56" s="161" t="s">
        <v>90</v>
      </c>
      <c r="B56" s="192" t="s">
        <v>106</v>
      </c>
      <c r="C56" s="192"/>
      <c r="D56" s="192"/>
      <c r="E56" s="162"/>
      <c r="F56" s="162"/>
      <c r="G56" s="163"/>
      <c r="H56" s="163"/>
      <c r="I56" s="164"/>
    </row>
    <row r="57" spans="1:9" ht="12.75">
      <c r="A57" s="96" t="s">
        <v>91</v>
      </c>
      <c r="B57" s="146" t="s">
        <v>23</v>
      </c>
      <c r="C57" s="96">
        <v>94263</v>
      </c>
      <c r="D57" s="144" t="s">
        <v>105</v>
      </c>
      <c r="E57" s="96" t="s">
        <v>42</v>
      </c>
      <c r="F57" s="148">
        <v>244.76</v>
      </c>
      <c r="G57" s="145"/>
      <c r="H57" s="165">
        <f>(F57*G57)</f>
        <v>0</v>
      </c>
      <c r="I57" s="183" t="e">
        <f>H63/H85</f>
        <v>#DIV/0!</v>
      </c>
    </row>
    <row r="58" spans="1:9" ht="12.75">
      <c r="A58" s="96" t="s">
        <v>92</v>
      </c>
      <c r="B58" s="146" t="s">
        <v>23</v>
      </c>
      <c r="C58" s="149">
        <v>101617</v>
      </c>
      <c r="D58" s="167" t="s">
        <v>145</v>
      </c>
      <c r="E58" s="96" t="s">
        <v>24</v>
      </c>
      <c r="F58" s="148">
        <v>172.91</v>
      </c>
      <c r="G58" s="145"/>
      <c r="H58" s="165">
        <f>(F58*G58)</f>
        <v>0</v>
      </c>
      <c r="I58" s="184"/>
    </row>
    <row r="59" spans="1:9" ht="12.75">
      <c r="A59" s="96" t="s">
        <v>93</v>
      </c>
      <c r="B59" s="146" t="s">
        <v>23</v>
      </c>
      <c r="C59" s="149">
        <v>96624</v>
      </c>
      <c r="D59" s="167" t="s">
        <v>144</v>
      </c>
      <c r="E59" s="96" t="s">
        <v>45</v>
      </c>
      <c r="F59" s="148">
        <v>7.78</v>
      </c>
      <c r="G59" s="145"/>
      <c r="H59" s="165">
        <f>(F59*G59)</f>
        <v>0</v>
      </c>
      <c r="I59" s="184"/>
    </row>
    <row r="60" spans="1:9" ht="12.75">
      <c r="A60" s="96" t="s">
        <v>107</v>
      </c>
      <c r="B60" s="146" t="s">
        <v>23</v>
      </c>
      <c r="C60" s="149">
        <v>94994</v>
      </c>
      <c r="D60" s="167" t="s">
        <v>174</v>
      </c>
      <c r="E60" s="96" t="s">
        <v>24</v>
      </c>
      <c r="F60" s="148">
        <v>42</v>
      </c>
      <c r="G60" s="145"/>
      <c r="H60" s="165">
        <f>(F60*G60)</f>
        <v>0</v>
      </c>
      <c r="I60" s="184"/>
    </row>
    <row r="61" spans="1:9" ht="12.75">
      <c r="A61" s="96" t="s">
        <v>108</v>
      </c>
      <c r="B61" s="146" t="s">
        <v>23</v>
      </c>
      <c r="C61" s="149">
        <v>94991</v>
      </c>
      <c r="D61" s="167" t="s">
        <v>146</v>
      </c>
      <c r="E61" s="96" t="s">
        <v>45</v>
      </c>
      <c r="F61" s="148">
        <v>11.08</v>
      </c>
      <c r="G61" s="145"/>
      <c r="H61" s="165">
        <v>0</v>
      </c>
      <c r="I61" s="184"/>
    </row>
    <row r="62" spans="1:9" ht="25.5">
      <c r="A62" s="96" t="s">
        <v>109</v>
      </c>
      <c r="B62" s="146" t="s">
        <v>23</v>
      </c>
      <c r="C62" s="149">
        <v>104658</v>
      </c>
      <c r="D62" s="167" t="s">
        <v>182</v>
      </c>
      <c r="E62" s="96" t="s">
        <v>24</v>
      </c>
      <c r="F62" s="148">
        <v>29</v>
      </c>
      <c r="G62" s="145"/>
      <c r="H62" s="165">
        <v>0</v>
      </c>
      <c r="I62" s="184"/>
    </row>
    <row r="63" spans="1:9" ht="12.75">
      <c r="A63" s="96" t="s">
        <v>181</v>
      </c>
      <c r="B63" s="186" t="s">
        <v>40</v>
      </c>
      <c r="C63" s="187"/>
      <c r="D63" s="187"/>
      <c r="E63" s="187"/>
      <c r="F63" s="187"/>
      <c r="G63" s="188"/>
      <c r="H63" s="107">
        <f>SUM(H57:H62)</f>
        <v>0</v>
      </c>
      <c r="I63" s="185"/>
    </row>
    <row r="64" spans="1:9" ht="12.75">
      <c r="A64" s="119"/>
      <c r="B64" s="120"/>
      <c r="C64" s="120"/>
      <c r="D64" s="121"/>
      <c r="E64" s="120"/>
      <c r="F64" s="122"/>
      <c r="G64" s="92"/>
      <c r="H64" s="123"/>
      <c r="I64" s="118"/>
    </row>
    <row r="65" spans="1:9" ht="12.75">
      <c r="A65" s="111">
        <v>6</v>
      </c>
      <c r="B65" s="190" t="s">
        <v>53</v>
      </c>
      <c r="C65" s="191"/>
      <c r="D65" s="191"/>
      <c r="E65" s="112"/>
      <c r="F65" s="113"/>
      <c r="G65" s="114"/>
      <c r="H65" s="115"/>
      <c r="I65" s="116"/>
    </row>
    <row r="66" spans="1:9" ht="25.5">
      <c r="A66" s="110" t="s">
        <v>94</v>
      </c>
      <c r="B66" s="146" t="s">
        <v>23</v>
      </c>
      <c r="C66" s="149">
        <v>102509</v>
      </c>
      <c r="D66" s="171" t="s">
        <v>149</v>
      </c>
      <c r="E66" s="172" t="s">
        <v>24</v>
      </c>
      <c r="F66" s="150">
        <v>34.46</v>
      </c>
      <c r="G66" s="151"/>
      <c r="H66" s="152">
        <f aca="true" t="shared" si="3" ref="H66:H74">(F66*G66)</f>
        <v>0</v>
      </c>
      <c r="I66" s="183" t="e">
        <f>H76/H85</f>
        <v>#DIV/0!</v>
      </c>
    </row>
    <row r="67" spans="1:9" ht="25.5">
      <c r="A67" s="110" t="s">
        <v>95</v>
      </c>
      <c r="B67" s="146" t="s">
        <v>23</v>
      </c>
      <c r="C67" s="149">
        <v>102501</v>
      </c>
      <c r="D67" s="171" t="s">
        <v>147</v>
      </c>
      <c r="E67" s="172" t="s">
        <v>24</v>
      </c>
      <c r="F67" s="150"/>
      <c r="G67" s="151"/>
      <c r="H67" s="152">
        <f t="shared" si="3"/>
        <v>0</v>
      </c>
      <c r="I67" s="184"/>
    </row>
    <row r="68" spans="1:9" ht="51">
      <c r="A68" s="110" t="s">
        <v>96</v>
      </c>
      <c r="B68" s="146" t="s">
        <v>23</v>
      </c>
      <c r="C68" s="149">
        <v>102512</v>
      </c>
      <c r="D68" s="171" t="s">
        <v>148</v>
      </c>
      <c r="E68" s="172" t="s">
        <v>42</v>
      </c>
      <c r="F68" s="150">
        <v>353.5</v>
      </c>
      <c r="G68" s="151"/>
      <c r="H68" s="152">
        <f>(F68*G68)</f>
        <v>0</v>
      </c>
      <c r="I68" s="184"/>
    </row>
    <row r="69" spans="1:9" ht="25.5">
      <c r="A69" s="110" t="s">
        <v>97</v>
      </c>
      <c r="B69" s="146" t="s">
        <v>23</v>
      </c>
      <c r="C69" s="149">
        <v>102513</v>
      </c>
      <c r="D69" s="171" t="s">
        <v>55</v>
      </c>
      <c r="E69" s="172" t="s">
        <v>24</v>
      </c>
      <c r="F69" s="150"/>
      <c r="G69" s="151"/>
      <c r="H69" s="152">
        <f t="shared" si="3"/>
        <v>0</v>
      </c>
      <c r="I69" s="184"/>
    </row>
    <row r="70" spans="1:9" ht="25.5">
      <c r="A70" s="110" t="s">
        <v>98</v>
      </c>
      <c r="B70" s="146" t="s">
        <v>70</v>
      </c>
      <c r="C70" s="149">
        <v>10</v>
      </c>
      <c r="D70" s="171" t="s">
        <v>130</v>
      </c>
      <c r="E70" s="172" t="s">
        <v>126</v>
      </c>
      <c r="F70" s="150">
        <v>1</v>
      </c>
      <c r="G70" s="151"/>
      <c r="H70" s="152">
        <f t="shared" si="3"/>
        <v>0</v>
      </c>
      <c r="I70" s="184"/>
    </row>
    <row r="71" spans="1:9" ht="38.25">
      <c r="A71" s="110" t="s">
        <v>99</v>
      </c>
      <c r="B71" s="146" t="s">
        <v>70</v>
      </c>
      <c r="C71" s="149">
        <v>11</v>
      </c>
      <c r="D71" s="171" t="s">
        <v>129</v>
      </c>
      <c r="E71" s="172" t="s">
        <v>126</v>
      </c>
      <c r="F71" s="150">
        <v>2</v>
      </c>
      <c r="G71" s="151"/>
      <c r="H71" s="152">
        <f t="shared" si="3"/>
        <v>0</v>
      </c>
      <c r="I71" s="184"/>
    </row>
    <row r="72" spans="1:9" ht="25.5">
      <c r="A72" s="110" t="s">
        <v>100</v>
      </c>
      <c r="B72" s="146" t="s">
        <v>70</v>
      </c>
      <c r="C72" s="149">
        <v>12</v>
      </c>
      <c r="D72" s="144" t="s">
        <v>151</v>
      </c>
      <c r="E72" s="153" t="s">
        <v>126</v>
      </c>
      <c r="F72" s="150"/>
      <c r="G72" s="151"/>
      <c r="H72" s="152">
        <f>(F72*G72)</f>
        <v>0</v>
      </c>
      <c r="I72" s="184"/>
    </row>
    <row r="73" spans="1:9" ht="25.5">
      <c r="A73" s="110" t="s">
        <v>101</v>
      </c>
      <c r="B73" s="146" t="s">
        <v>70</v>
      </c>
      <c r="C73" s="149">
        <v>12</v>
      </c>
      <c r="D73" s="144" t="s">
        <v>150</v>
      </c>
      <c r="E73" s="153" t="s">
        <v>126</v>
      </c>
      <c r="F73" s="150">
        <v>1</v>
      </c>
      <c r="G73" s="151"/>
      <c r="H73" s="152">
        <f t="shared" si="3"/>
        <v>0</v>
      </c>
      <c r="I73" s="184"/>
    </row>
    <row r="74" spans="1:9" ht="25.5">
      <c r="A74" s="110" t="s">
        <v>102</v>
      </c>
      <c r="B74" s="146" t="s">
        <v>70</v>
      </c>
      <c r="C74" s="149">
        <v>12</v>
      </c>
      <c r="D74" s="144" t="s">
        <v>167</v>
      </c>
      <c r="E74" s="153" t="s">
        <v>126</v>
      </c>
      <c r="F74" s="150"/>
      <c r="G74" s="151"/>
      <c r="H74" s="152">
        <f t="shared" si="3"/>
        <v>0</v>
      </c>
      <c r="I74" s="184"/>
    </row>
    <row r="75" spans="1:9" ht="12.75">
      <c r="A75" s="110" t="s">
        <v>152</v>
      </c>
      <c r="B75" s="146" t="s">
        <v>70</v>
      </c>
      <c r="C75" s="149">
        <v>13</v>
      </c>
      <c r="D75" s="144" t="s">
        <v>128</v>
      </c>
      <c r="E75" s="153" t="s">
        <v>126</v>
      </c>
      <c r="F75" s="150">
        <v>2</v>
      </c>
      <c r="G75" s="151"/>
      <c r="H75" s="152">
        <f>(F75*G75)</f>
        <v>0</v>
      </c>
      <c r="I75" s="184"/>
    </row>
    <row r="76" spans="1:9" ht="12.75">
      <c r="A76" s="110" t="s">
        <v>168</v>
      </c>
      <c r="B76" s="186" t="s">
        <v>40</v>
      </c>
      <c r="C76" s="187"/>
      <c r="D76" s="187"/>
      <c r="E76" s="187"/>
      <c r="F76" s="187"/>
      <c r="G76" s="188"/>
      <c r="H76" s="109">
        <f>SUM(H66:H75)</f>
        <v>0</v>
      </c>
      <c r="I76" s="185"/>
    </row>
    <row r="77" spans="1:9" ht="12.75">
      <c r="A77" s="129"/>
      <c r="B77" s="138"/>
      <c r="C77" s="138"/>
      <c r="D77" s="138"/>
      <c r="E77" s="138"/>
      <c r="F77" s="138"/>
      <c r="G77" s="138"/>
      <c r="H77" s="117"/>
      <c r="I77" s="118"/>
    </row>
    <row r="78" spans="1:9" ht="12.75">
      <c r="A78" s="161" t="s">
        <v>110</v>
      </c>
      <c r="B78" s="192" t="s">
        <v>111</v>
      </c>
      <c r="C78" s="192"/>
      <c r="D78" s="192"/>
      <c r="E78" s="162"/>
      <c r="F78" s="162"/>
      <c r="G78" s="163"/>
      <c r="H78" s="163"/>
      <c r="I78" s="164"/>
    </row>
    <row r="79" spans="1:9" ht="30" customHeight="1">
      <c r="A79" s="96" t="s">
        <v>116</v>
      </c>
      <c r="B79" s="146" t="s">
        <v>70</v>
      </c>
      <c r="C79" s="168">
        <v>14</v>
      </c>
      <c r="D79" s="173" t="s">
        <v>112</v>
      </c>
      <c r="E79" s="110" t="s">
        <v>73</v>
      </c>
      <c r="F79" s="178">
        <v>2</v>
      </c>
      <c r="G79" s="145"/>
      <c r="H79" s="165">
        <f>(F79*G79)</f>
        <v>0</v>
      </c>
      <c r="I79" s="183" t="e">
        <f>H83/H85</f>
        <v>#DIV/0!</v>
      </c>
    </row>
    <row r="80" spans="1:9" ht="39.75" customHeight="1">
      <c r="A80" s="96" t="s">
        <v>117</v>
      </c>
      <c r="B80" s="146" t="s">
        <v>70</v>
      </c>
      <c r="C80" s="168">
        <v>15</v>
      </c>
      <c r="D80" s="177" t="s">
        <v>113</v>
      </c>
      <c r="E80" s="110" t="s">
        <v>73</v>
      </c>
      <c r="F80" s="178">
        <v>2</v>
      </c>
      <c r="G80" s="145"/>
      <c r="H80" s="165">
        <f>(F80*G80)</f>
        <v>0</v>
      </c>
      <c r="I80" s="184"/>
    </row>
    <row r="81" spans="1:9" ht="38.25">
      <c r="A81" s="96" t="s">
        <v>118</v>
      </c>
      <c r="B81" s="146" t="s">
        <v>70</v>
      </c>
      <c r="C81" s="168">
        <v>16</v>
      </c>
      <c r="D81" s="174" t="s">
        <v>114</v>
      </c>
      <c r="E81" s="110" t="s">
        <v>73</v>
      </c>
      <c r="F81" s="178">
        <v>1</v>
      </c>
      <c r="G81" s="145"/>
      <c r="H81" s="165">
        <f>(F81*G81)</f>
        <v>0</v>
      </c>
      <c r="I81" s="184"/>
    </row>
    <row r="82" spans="1:9" ht="30" customHeight="1">
      <c r="A82" s="96" t="s">
        <v>119</v>
      </c>
      <c r="B82" s="146" t="s">
        <v>70</v>
      </c>
      <c r="C82" s="168">
        <v>17</v>
      </c>
      <c r="D82" s="174" t="s">
        <v>115</v>
      </c>
      <c r="E82" s="110" t="s">
        <v>73</v>
      </c>
      <c r="F82" s="178">
        <v>2</v>
      </c>
      <c r="G82" s="145"/>
      <c r="H82" s="165">
        <f>(F82*G82)</f>
        <v>0</v>
      </c>
      <c r="I82" s="184"/>
    </row>
    <row r="83" spans="1:9" ht="12.75">
      <c r="A83" s="96" t="s">
        <v>120</v>
      </c>
      <c r="B83" s="186" t="s">
        <v>40</v>
      </c>
      <c r="C83" s="187"/>
      <c r="D83" s="187"/>
      <c r="E83" s="187"/>
      <c r="F83" s="187"/>
      <c r="G83" s="188"/>
      <c r="H83" s="107">
        <f>SUM(H79:H82)</f>
        <v>0</v>
      </c>
      <c r="I83" s="185"/>
    </row>
    <row r="84" spans="1:9" ht="13.5" thickBot="1">
      <c r="A84" s="137"/>
      <c r="B84" s="138"/>
      <c r="C84" s="138"/>
      <c r="D84" s="138"/>
      <c r="E84" s="138"/>
      <c r="F84" s="138"/>
      <c r="G84" s="138"/>
      <c r="H84" s="117"/>
      <c r="I84" s="139"/>
    </row>
    <row r="85" spans="1:9" ht="19.5" customHeight="1" thickBot="1">
      <c r="A85" s="197" t="s">
        <v>35</v>
      </c>
      <c r="B85" s="198"/>
      <c r="C85" s="198"/>
      <c r="D85" s="198"/>
      <c r="E85" s="198"/>
      <c r="F85" s="198"/>
      <c r="G85" s="198"/>
      <c r="H85" s="98">
        <f>H18+H31+H40+H54+H63+H76+H83</f>
        <v>0</v>
      </c>
      <c r="I85" s="108" t="e">
        <f>I14+I21+I34+I43+I57+I66+I79</f>
        <v>#DIV/0!</v>
      </c>
    </row>
    <row r="86" spans="1:9" ht="12.75">
      <c r="A86" s="79" t="s">
        <v>20</v>
      </c>
      <c r="B86" s="7"/>
      <c r="C86" s="7"/>
      <c r="D86" s="6"/>
      <c r="E86" s="7"/>
      <c r="F86" s="7"/>
      <c r="G86" s="8"/>
      <c r="H86" s="8"/>
      <c r="I86" s="8"/>
    </row>
    <row r="87" spans="1:9" ht="12.75">
      <c r="A87" s="194" t="s">
        <v>60</v>
      </c>
      <c r="B87" s="194"/>
      <c r="C87" s="194"/>
      <c r="D87" s="194"/>
      <c r="E87" s="194"/>
      <c r="F87" s="7"/>
      <c r="G87" s="8"/>
      <c r="H87" s="8"/>
      <c r="I87" s="8"/>
    </row>
    <row r="88" spans="1:9" ht="12.75">
      <c r="A88" s="194" t="s">
        <v>162</v>
      </c>
      <c r="B88" s="194"/>
      <c r="C88" s="194"/>
      <c r="D88" s="194"/>
      <c r="E88" s="194"/>
      <c r="F88" s="7"/>
      <c r="G88" s="8"/>
      <c r="H88" s="97"/>
      <c r="I88" s="97"/>
    </row>
    <row r="89" spans="1:9" ht="12.75">
      <c r="A89" s="194" t="s">
        <v>163</v>
      </c>
      <c r="B89" s="194"/>
      <c r="C89" s="194"/>
      <c r="D89" s="194"/>
      <c r="E89" s="194"/>
      <c r="F89" s="7"/>
      <c r="G89" s="8"/>
      <c r="H89" s="97"/>
      <c r="I89" s="97"/>
    </row>
    <row r="90" spans="1:9" ht="12.75">
      <c r="A90" s="86"/>
      <c r="B90" s="7"/>
      <c r="C90" s="7"/>
      <c r="D90" s="6"/>
      <c r="E90" s="7"/>
      <c r="F90" s="7"/>
      <c r="G90" s="8"/>
      <c r="H90" s="8"/>
      <c r="I90" s="8"/>
    </row>
    <row r="91" spans="1:5" ht="12.75" customHeight="1">
      <c r="A91" s="196"/>
      <c r="B91" s="196"/>
      <c r="C91" s="196"/>
      <c r="D91" s="196"/>
      <c r="E91" s="87"/>
    </row>
    <row r="92" ht="12.75">
      <c r="E92"/>
    </row>
    <row r="93" spans="4:9" ht="12.75">
      <c r="D93" s="6"/>
      <c r="E93" s="87"/>
      <c r="F93" s="7"/>
      <c r="G93" s="8"/>
      <c r="H93" s="8"/>
      <c r="I93" s="8"/>
    </row>
    <row r="94" spans="5:9" ht="15.75">
      <c r="E94"/>
      <c r="F94" s="81"/>
      <c r="G94" s="88"/>
      <c r="H94" s="8"/>
      <c r="I94" s="8"/>
    </row>
    <row r="95" spans="4:9" ht="12.75">
      <c r="D95" s="80"/>
      <c r="E95" s="87"/>
      <c r="F95" s="7"/>
      <c r="G95" s="82"/>
      <c r="H95" s="8"/>
      <c r="I95" s="8"/>
    </row>
    <row r="96" spans="4:5" ht="12.75">
      <c r="D96" s="80"/>
      <c r="E96"/>
    </row>
    <row r="184" spans="1:9" ht="12.75">
      <c r="A184" s="7"/>
      <c r="B184" s="7"/>
      <c r="C184" s="7"/>
      <c r="D184" s="6"/>
      <c r="E184" s="7"/>
      <c r="F184" s="7"/>
      <c r="G184" s="8"/>
      <c r="H184" s="8"/>
      <c r="I184" s="8"/>
    </row>
    <row r="185" spans="1:9" ht="12.75">
      <c r="A185" s="7"/>
      <c r="B185" s="7"/>
      <c r="C185" s="7"/>
      <c r="D185" s="6"/>
      <c r="E185" s="7"/>
      <c r="F185" s="7"/>
      <c r="G185" s="8"/>
      <c r="H185" s="8"/>
      <c r="I185" s="8"/>
    </row>
    <row r="186" spans="1:9" ht="12.75">
      <c r="A186" s="7"/>
      <c r="B186" s="7"/>
      <c r="C186" s="7"/>
      <c r="D186" s="6"/>
      <c r="E186" s="7"/>
      <c r="F186" s="7"/>
      <c r="G186" s="8"/>
      <c r="H186" s="8"/>
      <c r="I186" s="8"/>
    </row>
    <row r="187" spans="1:9" ht="12.75">
      <c r="A187" s="7"/>
      <c r="B187" s="7"/>
      <c r="C187" s="7"/>
      <c r="D187" s="6"/>
      <c r="E187" s="7"/>
      <c r="F187" s="7"/>
      <c r="G187" s="8"/>
      <c r="H187" s="8"/>
      <c r="I187" s="8"/>
    </row>
    <row r="188" spans="1:9" ht="12.75">
      <c r="A188" s="7"/>
      <c r="B188" s="7"/>
      <c r="C188" s="7"/>
      <c r="D188" s="6"/>
      <c r="E188" s="7"/>
      <c r="F188" s="7"/>
      <c r="G188" s="8"/>
      <c r="H188" s="8"/>
      <c r="I188" s="8"/>
    </row>
    <row r="189" spans="1:9" ht="12.75">
      <c r="A189" s="7"/>
      <c r="B189" s="7"/>
      <c r="C189" s="7"/>
      <c r="D189" s="6"/>
      <c r="E189" s="7"/>
      <c r="F189" s="7"/>
      <c r="G189" s="8"/>
      <c r="H189" s="8"/>
      <c r="I189" s="8"/>
    </row>
    <row r="190" spans="1:9" ht="12.75">
      <c r="A190" s="7"/>
      <c r="B190" s="7"/>
      <c r="C190" s="7"/>
      <c r="D190" s="6"/>
      <c r="E190" s="7"/>
      <c r="F190" s="7"/>
      <c r="G190" s="8"/>
      <c r="H190" s="8"/>
      <c r="I190" s="8"/>
    </row>
    <row r="191" spans="1:9" ht="12.75">
      <c r="A191" s="7"/>
      <c r="B191" s="7"/>
      <c r="C191" s="7"/>
      <c r="D191" s="6"/>
      <c r="E191" s="7"/>
      <c r="F191" s="7"/>
      <c r="G191" s="8"/>
      <c r="H191" s="8"/>
      <c r="I191" s="8"/>
    </row>
    <row r="192" spans="1:9" ht="12.75">
      <c r="A192" s="195"/>
      <c r="B192" s="195"/>
      <c r="C192" s="195"/>
      <c r="D192" s="195"/>
      <c r="E192" s="195"/>
      <c r="F192" s="195"/>
      <c r="G192" s="195"/>
      <c r="H192" s="83"/>
      <c r="I192" s="83"/>
    </row>
    <row r="193" spans="1:9" ht="12.75">
      <c r="A193" s="7"/>
      <c r="B193" s="7"/>
      <c r="C193" s="7"/>
      <c r="D193" s="6"/>
      <c r="E193" s="7"/>
      <c r="F193" s="7"/>
      <c r="G193" s="8"/>
      <c r="H193" s="8"/>
      <c r="I193" s="8"/>
    </row>
    <row r="194" spans="1:9" ht="12.75">
      <c r="A194" s="7"/>
      <c r="B194" s="7"/>
      <c r="C194" s="7"/>
      <c r="D194" s="6"/>
      <c r="E194" s="7"/>
      <c r="F194" s="7"/>
      <c r="G194" s="8"/>
      <c r="H194" s="8"/>
      <c r="I194" s="8"/>
    </row>
    <row r="195" spans="1:9" ht="12.75">
      <c r="A195" s="7"/>
      <c r="B195" s="7"/>
      <c r="C195" s="7"/>
      <c r="D195" s="6"/>
      <c r="E195" s="7"/>
      <c r="F195" s="7"/>
      <c r="G195" s="8"/>
      <c r="H195" s="8"/>
      <c r="I195" s="8"/>
    </row>
    <row r="196" spans="1:9" ht="12.75">
      <c r="A196" s="7"/>
      <c r="B196" s="7"/>
      <c r="C196" s="7"/>
      <c r="D196" s="6"/>
      <c r="E196" s="7"/>
      <c r="F196" s="7"/>
      <c r="G196" s="8"/>
      <c r="H196" s="8"/>
      <c r="I196" s="8"/>
    </row>
    <row r="197" spans="1:9" ht="12.75">
      <c r="A197" s="7"/>
      <c r="B197" s="7"/>
      <c r="C197" s="7"/>
      <c r="D197" s="6"/>
      <c r="E197" s="7"/>
      <c r="F197" s="7"/>
      <c r="G197" s="8"/>
      <c r="H197" s="8"/>
      <c r="I197" s="8"/>
    </row>
    <row r="198" spans="1:9" ht="12.75">
      <c r="A198" s="7"/>
      <c r="B198" s="7"/>
      <c r="C198" s="7"/>
      <c r="D198" s="6"/>
      <c r="E198" s="7"/>
      <c r="F198" s="7"/>
      <c r="G198" s="8"/>
      <c r="H198" s="8"/>
      <c r="I198" s="8"/>
    </row>
    <row r="199" spans="1:9" ht="12.75">
      <c r="A199" s="7"/>
      <c r="B199" s="7"/>
      <c r="C199" s="7"/>
      <c r="D199" s="84"/>
      <c r="E199" s="193"/>
      <c r="F199" s="193"/>
      <c r="G199" s="193"/>
      <c r="H199" s="8"/>
      <c r="I199" s="8"/>
    </row>
    <row r="200" spans="1:9" ht="12.75">
      <c r="A200" s="7"/>
      <c r="B200" s="7"/>
      <c r="C200" s="7"/>
      <c r="D200" s="84"/>
      <c r="E200" s="193"/>
      <c r="F200" s="193"/>
      <c r="G200" s="193"/>
      <c r="H200" s="8"/>
      <c r="I200" s="8"/>
    </row>
    <row r="201" spans="1:9" ht="12.75">
      <c r="A201" s="7"/>
      <c r="B201" s="7"/>
      <c r="C201" s="7"/>
      <c r="D201" s="6"/>
      <c r="E201" s="193"/>
      <c r="F201" s="193"/>
      <c r="G201" s="193"/>
      <c r="H201" s="8"/>
      <c r="I201" s="8"/>
    </row>
  </sheetData>
  <sheetProtection/>
  <mergeCells count="37">
    <mergeCell ref="I21:I31"/>
    <mergeCell ref="A85:G85"/>
    <mergeCell ref="E200:G200"/>
    <mergeCell ref="B5:D5"/>
    <mergeCell ref="A1:H1"/>
    <mergeCell ref="A2:H2"/>
    <mergeCell ref="A3:H3"/>
    <mergeCell ref="A10:I10"/>
    <mergeCell ref="H5:I5"/>
    <mergeCell ref="H6:I8"/>
    <mergeCell ref="B18:G18"/>
    <mergeCell ref="E201:G201"/>
    <mergeCell ref="A88:E88"/>
    <mergeCell ref="A87:E87"/>
    <mergeCell ref="E199:G199"/>
    <mergeCell ref="A192:G192"/>
    <mergeCell ref="A89:E89"/>
    <mergeCell ref="A91:D91"/>
    <mergeCell ref="B20:D20"/>
    <mergeCell ref="B31:G31"/>
    <mergeCell ref="B33:D33"/>
    <mergeCell ref="B40:G40"/>
    <mergeCell ref="B76:G76"/>
    <mergeCell ref="B54:G54"/>
    <mergeCell ref="B63:G63"/>
    <mergeCell ref="B78:D78"/>
    <mergeCell ref="B56:D56"/>
    <mergeCell ref="I79:I83"/>
    <mergeCell ref="B83:G83"/>
    <mergeCell ref="I43:I54"/>
    <mergeCell ref="B13:D13"/>
    <mergeCell ref="B42:D42"/>
    <mergeCell ref="B65:D65"/>
    <mergeCell ref="I14:I18"/>
    <mergeCell ref="I66:I76"/>
    <mergeCell ref="I34:I40"/>
    <mergeCell ref="I57:I63"/>
  </mergeCells>
  <conditionalFormatting sqref="F192:G192 F12:G13">
    <cfRule type="cellIs" priority="13" dxfId="0" operator="equal" stopIfTrue="1">
      <formula>0</formula>
    </cfRule>
  </conditionalFormatting>
  <conditionalFormatting sqref="F20:G20">
    <cfRule type="cellIs" priority="4" dxfId="0" operator="equal" stopIfTrue="1">
      <formula>0</formula>
    </cfRule>
  </conditionalFormatting>
  <conditionalFormatting sqref="F33:G33">
    <cfRule type="cellIs" priority="3" dxfId="0" operator="equal" stopIfTrue="1">
      <formula>0</formula>
    </cfRule>
  </conditionalFormatting>
  <conditionalFormatting sqref="F56:G56">
    <cfRule type="cellIs" priority="2" dxfId="0" operator="equal" stopIfTrue="1">
      <formula>0</formula>
    </cfRule>
  </conditionalFormatting>
  <conditionalFormatting sqref="F78:G7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showGridLines="0" zoomScale="115" zoomScaleNormal="115" zoomScaleSheetLayoutView="115" zoomScalePageLayoutView="0" workbookViewId="0" topLeftCell="A52">
      <selection activeCell="F67" sqref="F67"/>
    </sheetView>
  </sheetViews>
  <sheetFormatPr defaultColWidth="9.140625" defaultRowHeight="12.75"/>
  <cols>
    <col min="1" max="1" width="5.7109375" style="1" customWidth="1"/>
    <col min="2" max="2" width="11.7109375" style="1" customWidth="1"/>
    <col min="3" max="3" width="14.7109375" style="1" customWidth="1"/>
    <col min="4" max="4" width="48.28125" style="3" customWidth="1"/>
    <col min="5" max="5" width="5.7109375" style="1" customWidth="1"/>
    <col min="6" max="6" width="8.140625" style="1" bestFit="1" customWidth="1"/>
    <col min="7" max="8" width="13.28125" style="0" customWidth="1"/>
    <col min="9" max="9" width="8.8515625" style="0" customWidth="1"/>
    <col min="10" max="10" width="3.8515625" style="0" customWidth="1"/>
    <col min="13" max="13" width="12.7109375" style="0" customWidth="1"/>
  </cols>
  <sheetData>
    <row r="1" spans="1:9" ht="46.5" customHeight="1">
      <c r="A1" s="201"/>
      <c r="B1" s="201"/>
      <c r="C1" s="201"/>
      <c r="D1" s="201"/>
      <c r="E1" s="201"/>
      <c r="F1" s="201"/>
      <c r="G1" s="201"/>
      <c r="H1" s="201"/>
      <c r="I1" s="94"/>
    </row>
    <row r="2" spans="1:9" ht="13.5" customHeight="1">
      <c r="A2" s="202"/>
      <c r="B2" s="202"/>
      <c r="C2" s="202"/>
      <c r="D2" s="202"/>
      <c r="E2" s="202"/>
      <c r="F2" s="202"/>
      <c r="G2" s="202"/>
      <c r="H2" s="202"/>
      <c r="I2" s="93"/>
    </row>
    <row r="3" spans="1:9" ht="15" customHeight="1">
      <c r="A3" s="202"/>
      <c r="B3" s="202"/>
      <c r="C3" s="202"/>
      <c r="D3" s="202"/>
      <c r="E3" s="202"/>
      <c r="F3" s="202"/>
      <c r="G3" s="202"/>
      <c r="H3" s="202"/>
      <c r="I3" s="93"/>
    </row>
    <row r="4" spans="1:3" ht="10.5" customHeight="1" thickBot="1">
      <c r="A4" s="2"/>
      <c r="B4" s="2"/>
      <c r="C4" s="2"/>
    </row>
    <row r="5" spans="1:9" ht="12.75">
      <c r="A5" s="11" t="s">
        <v>6</v>
      </c>
      <c r="B5" s="199" t="s">
        <v>62</v>
      </c>
      <c r="C5" s="199"/>
      <c r="D5" s="200"/>
      <c r="E5" s="85"/>
      <c r="F5" s="4"/>
      <c r="G5" s="67"/>
      <c r="H5" s="205" t="s">
        <v>7</v>
      </c>
      <c r="I5" s="206"/>
    </row>
    <row r="6" spans="1:9" ht="12.75">
      <c r="A6" s="12" t="s">
        <v>28</v>
      </c>
      <c r="B6" s="89"/>
      <c r="C6" s="89"/>
      <c r="D6" s="6"/>
      <c r="E6" s="86"/>
      <c r="F6" s="7"/>
      <c r="G6" s="68"/>
      <c r="H6" s="207">
        <v>0.24</v>
      </c>
      <c r="I6" s="208"/>
    </row>
    <row r="7" spans="1:9" ht="13.5" thickBot="1">
      <c r="A7" s="12" t="s">
        <v>153</v>
      </c>
      <c r="B7" s="89"/>
      <c r="C7" s="89"/>
      <c r="D7" s="6"/>
      <c r="E7" s="86"/>
      <c r="F7" s="7"/>
      <c r="G7" s="68"/>
      <c r="H7" s="207"/>
      <c r="I7" s="208"/>
    </row>
    <row r="8" spans="1:9" ht="13.5" thickBot="1">
      <c r="A8" s="13"/>
      <c r="B8" s="140"/>
      <c r="C8" s="140"/>
      <c r="D8" s="9"/>
      <c r="E8" s="64"/>
      <c r="F8" s="141" t="s">
        <v>51</v>
      </c>
      <c r="G8" s="142" t="s">
        <v>177</v>
      </c>
      <c r="H8" s="209"/>
      <c r="I8" s="210"/>
    </row>
    <row r="9" ht="6.75" customHeight="1"/>
    <row r="10" spans="1:9" ht="15">
      <c r="A10" s="203" t="s">
        <v>22</v>
      </c>
      <c r="B10" s="204"/>
      <c r="C10" s="204"/>
      <c r="D10" s="204"/>
      <c r="E10" s="204"/>
      <c r="F10" s="204"/>
      <c r="G10" s="204"/>
      <c r="H10" s="204"/>
      <c r="I10" s="204"/>
    </row>
    <row r="11" spans="1:9" ht="3" customHeight="1" thickBo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3.5" thickBot="1">
      <c r="A12" s="77" t="s">
        <v>0</v>
      </c>
      <c r="B12" s="77" t="s">
        <v>68</v>
      </c>
      <c r="C12" s="77" t="s">
        <v>69</v>
      </c>
      <c r="D12" s="78" t="s">
        <v>1</v>
      </c>
      <c r="E12" s="77" t="s">
        <v>2</v>
      </c>
      <c r="F12" s="77" t="s">
        <v>3</v>
      </c>
      <c r="G12" s="76" t="s">
        <v>4</v>
      </c>
      <c r="H12" s="76" t="s">
        <v>5</v>
      </c>
      <c r="I12" s="76" t="s">
        <v>39</v>
      </c>
    </row>
    <row r="13" spans="1:9" ht="12.75">
      <c r="A13" s="125" t="s">
        <v>36</v>
      </c>
      <c r="B13" s="189" t="s">
        <v>67</v>
      </c>
      <c r="C13" s="189"/>
      <c r="D13" s="189"/>
      <c r="E13" s="126"/>
      <c r="F13" s="126"/>
      <c r="G13" s="127"/>
      <c r="H13" s="127"/>
      <c r="I13" s="128"/>
    </row>
    <row r="14" spans="1:9" ht="12.75">
      <c r="A14" s="96" t="s">
        <v>29</v>
      </c>
      <c r="B14" s="149" t="s">
        <v>23</v>
      </c>
      <c r="C14" s="155">
        <v>103689</v>
      </c>
      <c r="D14" s="143" t="s">
        <v>64</v>
      </c>
      <c r="E14" s="146" t="s">
        <v>24</v>
      </c>
      <c r="F14" s="182"/>
      <c r="G14" s="145"/>
      <c r="H14" s="147">
        <f>(F14*G14)</f>
        <v>0</v>
      </c>
      <c r="I14" s="183" t="e">
        <f>H18/H85</f>
        <v>#DIV/0!</v>
      </c>
    </row>
    <row r="15" spans="1:9" ht="12.75">
      <c r="A15" s="96" t="s">
        <v>30</v>
      </c>
      <c r="B15" s="149" t="s">
        <v>23</v>
      </c>
      <c r="C15" s="155">
        <v>99064</v>
      </c>
      <c r="D15" s="143" t="s">
        <v>123</v>
      </c>
      <c r="E15" s="146" t="s">
        <v>42</v>
      </c>
      <c r="F15" s="182">
        <v>55.42</v>
      </c>
      <c r="G15" s="145"/>
      <c r="H15" s="147">
        <f>(F15*G15)</f>
        <v>0</v>
      </c>
      <c r="I15" s="184"/>
    </row>
    <row r="16" spans="1:9" ht="25.5">
      <c r="A16" s="96" t="s">
        <v>31</v>
      </c>
      <c r="B16" s="149" t="s">
        <v>23</v>
      </c>
      <c r="C16" s="175">
        <v>90776</v>
      </c>
      <c r="D16" s="173" t="s">
        <v>121</v>
      </c>
      <c r="E16" s="110" t="s">
        <v>61</v>
      </c>
      <c r="F16" s="178">
        <v>20</v>
      </c>
      <c r="G16" s="145"/>
      <c r="H16" s="147">
        <f>(F16*G16)</f>
        <v>0</v>
      </c>
      <c r="I16" s="184"/>
    </row>
    <row r="17" spans="1:9" ht="25.5">
      <c r="A17" s="96" t="s">
        <v>41</v>
      </c>
      <c r="B17" s="149" t="s">
        <v>23</v>
      </c>
      <c r="C17" s="175">
        <v>90778</v>
      </c>
      <c r="D17" s="174" t="s">
        <v>122</v>
      </c>
      <c r="E17" s="110" t="s">
        <v>61</v>
      </c>
      <c r="F17" s="178">
        <v>10</v>
      </c>
      <c r="G17" s="145"/>
      <c r="H17" s="147">
        <f>(F17*G17)</f>
        <v>0</v>
      </c>
      <c r="I17" s="184"/>
    </row>
    <row r="18" spans="1:9" ht="12.75">
      <c r="A18" s="96" t="s">
        <v>56</v>
      </c>
      <c r="B18" s="186" t="s">
        <v>40</v>
      </c>
      <c r="C18" s="187"/>
      <c r="D18" s="187"/>
      <c r="E18" s="187"/>
      <c r="F18" s="187"/>
      <c r="G18" s="188"/>
      <c r="H18" s="107">
        <f>SUM(H14:H17)</f>
        <v>0</v>
      </c>
      <c r="I18" s="185"/>
    </row>
    <row r="19" spans="1:9" ht="12.75">
      <c r="A19" s="129"/>
      <c r="B19" s="130"/>
      <c r="C19" s="130"/>
      <c r="D19" s="130"/>
      <c r="E19" s="130"/>
      <c r="F19" s="130"/>
      <c r="G19" s="130"/>
      <c r="H19" s="124"/>
      <c r="I19" s="118"/>
    </row>
    <row r="20" spans="1:9" ht="12.75">
      <c r="A20" s="161" t="s">
        <v>65</v>
      </c>
      <c r="B20" s="192" t="s">
        <v>66</v>
      </c>
      <c r="C20" s="192"/>
      <c r="D20" s="192"/>
      <c r="E20" s="162"/>
      <c r="F20" s="162"/>
      <c r="G20" s="163"/>
      <c r="H20" s="163"/>
      <c r="I20" s="164"/>
    </row>
    <row r="21" spans="1:9" ht="12.75">
      <c r="A21" s="96" t="s">
        <v>32</v>
      </c>
      <c r="B21" s="149" t="s">
        <v>23</v>
      </c>
      <c r="C21" s="149">
        <v>90105</v>
      </c>
      <c r="D21" s="154" t="s">
        <v>131</v>
      </c>
      <c r="E21" s="96" t="s">
        <v>45</v>
      </c>
      <c r="F21" s="148">
        <v>15</v>
      </c>
      <c r="G21" s="145"/>
      <c r="H21" s="165">
        <f aca="true" t="shared" si="0" ref="H21:H29">(F21*G21)</f>
        <v>0</v>
      </c>
      <c r="I21" s="183" t="e">
        <f>H31/H85</f>
        <v>#DIV/0!</v>
      </c>
    </row>
    <row r="22" spans="1:9" ht="12.75">
      <c r="A22" s="96" t="s">
        <v>37</v>
      </c>
      <c r="B22" s="149" t="s">
        <v>23</v>
      </c>
      <c r="C22" s="149">
        <v>104734</v>
      </c>
      <c r="D22" s="154" t="s">
        <v>71</v>
      </c>
      <c r="E22" s="96" t="s">
        <v>45</v>
      </c>
      <c r="F22" s="148">
        <v>13.49</v>
      </c>
      <c r="G22" s="145"/>
      <c r="H22" s="165">
        <f t="shared" si="0"/>
        <v>0</v>
      </c>
      <c r="I22" s="184"/>
    </row>
    <row r="23" spans="1:9" ht="12.75">
      <c r="A23" s="96" t="s">
        <v>38</v>
      </c>
      <c r="B23" s="149" t="s">
        <v>23</v>
      </c>
      <c r="C23" s="149">
        <v>104737</v>
      </c>
      <c r="D23" s="154" t="s">
        <v>139</v>
      </c>
      <c r="E23" s="96" t="s">
        <v>45</v>
      </c>
      <c r="F23" s="148">
        <v>1</v>
      </c>
      <c r="G23" s="145"/>
      <c r="H23" s="165">
        <f>(F23*G23)</f>
        <v>0</v>
      </c>
      <c r="I23" s="184"/>
    </row>
    <row r="24" spans="1:9" ht="25.5">
      <c r="A24" s="96" t="s">
        <v>43</v>
      </c>
      <c r="B24" s="149" t="s">
        <v>23</v>
      </c>
      <c r="C24" s="149">
        <v>95568</v>
      </c>
      <c r="D24" s="154" t="s">
        <v>72</v>
      </c>
      <c r="E24" s="96" t="s">
        <v>42</v>
      </c>
      <c r="F24" s="148">
        <v>12</v>
      </c>
      <c r="G24" s="145"/>
      <c r="H24" s="165">
        <f t="shared" si="0"/>
        <v>0</v>
      </c>
      <c r="I24" s="184"/>
    </row>
    <row r="25" spans="1:9" ht="12.75">
      <c r="A25" s="96" t="s">
        <v>44</v>
      </c>
      <c r="B25" s="149" t="s">
        <v>142</v>
      </c>
      <c r="C25" s="176">
        <v>37453</v>
      </c>
      <c r="D25" s="154" t="s">
        <v>143</v>
      </c>
      <c r="E25" s="96" t="s">
        <v>42</v>
      </c>
      <c r="F25" s="148"/>
      <c r="G25" s="145"/>
      <c r="H25" s="165">
        <f t="shared" si="0"/>
        <v>0</v>
      </c>
      <c r="I25" s="184"/>
    </row>
    <row r="26" spans="1:9" ht="12.75">
      <c r="A26" s="96" t="s">
        <v>48</v>
      </c>
      <c r="B26" s="149" t="s">
        <v>23</v>
      </c>
      <c r="C26" s="149">
        <v>92811</v>
      </c>
      <c r="D26" s="154" t="s">
        <v>141</v>
      </c>
      <c r="E26" s="96" t="s">
        <v>42</v>
      </c>
      <c r="F26" s="148"/>
      <c r="G26" s="145"/>
      <c r="H26" s="165">
        <f t="shared" si="0"/>
        <v>0</v>
      </c>
      <c r="I26" s="184"/>
    </row>
    <row r="27" spans="1:9" ht="12.75">
      <c r="A27" s="96" t="s">
        <v>49</v>
      </c>
      <c r="B27" s="149" t="s">
        <v>23</v>
      </c>
      <c r="C27" s="149">
        <v>97933</v>
      </c>
      <c r="D27" s="154" t="s">
        <v>172</v>
      </c>
      <c r="E27" s="96" t="s">
        <v>73</v>
      </c>
      <c r="F27" s="148">
        <v>2</v>
      </c>
      <c r="G27" s="145"/>
      <c r="H27" s="165">
        <f t="shared" si="0"/>
        <v>0</v>
      </c>
      <c r="I27" s="184"/>
    </row>
    <row r="28" spans="1:9" ht="12.75">
      <c r="A28" s="96" t="s">
        <v>57</v>
      </c>
      <c r="B28" s="149" t="s">
        <v>23</v>
      </c>
      <c r="C28" s="149">
        <v>97933</v>
      </c>
      <c r="D28" s="154" t="s">
        <v>173</v>
      </c>
      <c r="E28" s="96" t="s">
        <v>73</v>
      </c>
      <c r="F28" s="148"/>
      <c r="G28" s="145"/>
      <c r="H28" s="165">
        <f t="shared" si="0"/>
        <v>0</v>
      </c>
      <c r="I28" s="184"/>
    </row>
    <row r="29" spans="1:9" ht="25.5">
      <c r="A29" s="96" t="s">
        <v>58</v>
      </c>
      <c r="B29" s="96" t="s">
        <v>70</v>
      </c>
      <c r="C29" s="149">
        <v>8</v>
      </c>
      <c r="D29" s="154" t="s">
        <v>74</v>
      </c>
      <c r="E29" s="96" t="s">
        <v>73</v>
      </c>
      <c r="F29" s="148"/>
      <c r="G29" s="145"/>
      <c r="H29" s="165">
        <f t="shared" si="0"/>
        <v>0</v>
      </c>
      <c r="I29" s="184"/>
    </row>
    <row r="30" spans="1:9" ht="12.75">
      <c r="A30" s="96" t="s">
        <v>140</v>
      </c>
      <c r="B30" s="149" t="s">
        <v>23</v>
      </c>
      <c r="C30" s="149">
        <v>99273</v>
      </c>
      <c r="D30" s="154" t="s">
        <v>175</v>
      </c>
      <c r="E30" s="96" t="s">
        <v>73</v>
      </c>
      <c r="F30" s="148">
        <v>1</v>
      </c>
      <c r="G30" s="145"/>
      <c r="H30" s="165">
        <f>(F30*G30)</f>
        <v>0</v>
      </c>
      <c r="I30" s="184"/>
    </row>
    <row r="31" spans="1:9" ht="12.75">
      <c r="A31" s="96" t="s">
        <v>176</v>
      </c>
      <c r="B31" s="186" t="s">
        <v>40</v>
      </c>
      <c r="C31" s="187"/>
      <c r="D31" s="187"/>
      <c r="E31" s="187"/>
      <c r="F31" s="187"/>
      <c r="G31" s="188"/>
      <c r="H31" s="107">
        <f>SUM(H21:H30)</f>
        <v>0</v>
      </c>
      <c r="I31" s="185"/>
    </row>
    <row r="32" spans="1:9" ht="12.75">
      <c r="A32" s="129"/>
      <c r="B32" s="130"/>
      <c r="C32" s="130"/>
      <c r="D32" s="130"/>
      <c r="E32" s="130"/>
      <c r="F32" s="130"/>
      <c r="G32" s="130"/>
      <c r="H32" s="124"/>
      <c r="I32" s="118"/>
    </row>
    <row r="33" spans="1:9" ht="12.75">
      <c r="A33" s="161" t="s">
        <v>75</v>
      </c>
      <c r="B33" s="192" t="s">
        <v>76</v>
      </c>
      <c r="C33" s="192"/>
      <c r="D33" s="192"/>
      <c r="E33" s="162"/>
      <c r="F33" s="162"/>
      <c r="G33" s="163"/>
      <c r="H33" s="163"/>
      <c r="I33" s="164"/>
    </row>
    <row r="34" spans="1:9" ht="12.75">
      <c r="A34" s="96" t="s">
        <v>33</v>
      </c>
      <c r="B34" s="149" t="s">
        <v>23</v>
      </c>
      <c r="C34" s="149">
        <v>98525</v>
      </c>
      <c r="D34" s="154" t="s">
        <v>77</v>
      </c>
      <c r="E34" s="96" t="s">
        <v>24</v>
      </c>
      <c r="F34" s="148"/>
      <c r="G34" s="145"/>
      <c r="H34" s="165">
        <f aca="true" t="shared" si="1" ref="H34:H39">(F34*G34)</f>
        <v>0</v>
      </c>
      <c r="I34" s="183" t="e">
        <f>H40/H85</f>
        <v>#DIV/0!</v>
      </c>
    </row>
    <row r="35" spans="1:9" ht="38.25">
      <c r="A35" s="96" t="s">
        <v>34</v>
      </c>
      <c r="B35" s="149" t="s">
        <v>23</v>
      </c>
      <c r="C35" s="149">
        <v>101137</v>
      </c>
      <c r="D35" s="154" t="s">
        <v>154</v>
      </c>
      <c r="E35" s="96" t="s">
        <v>45</v>
      </c>
      <c r="F35" s="148"/>
      <c r="G35" s="145"/>
      <c r="H35" s="165">
        <f t="shared" si="1"/>
        <v>0</v>
      </c>
      <c r="I35" s="184"/>
    </row>
    <row r="36" spans="1:9" ht="38.25">
      <c r="A36" s="96" t="s">
        <v>46</v>
      </c>
      <c r="B36" s="149" t="s">
        <v>23</v>
      </c>
      <c r="C36" s="149">
        <v>101230</v>
      </c>
      <c r="D36" s="154" t="s">
        <v>155</v>
      </c>
      <c r="E36" s="96" t="s">
        <v>45</v>
      </c>
      <c r="F36" s="148"/>
      <c r="G36" s="145"/>
      <c r="H36" s="165">
        <f t="shared" si="1"/>
        <v>0</v>
      </c>
      <c r="I36" s="184"/>
    </row>
    <row r="37" spans="1:9" ht="12.75">
      <c r="A37" s="96" t="s">
        <v>47</v>
      </c>
      <c r="B37" s="149" t="s">
        <v>23</v>
      </c>
      <c r="C37" s="149">
        <v>100574</v>
      </c>
      <c r="D37" s="154" t="s">
        <v>157</v>
      </c>
      <c r="E37" s="96" t="s">
        <v>45</v>
      </c>
      <c r="F37" s="148"/>
      <c r="G37" s="145"/>
      <c r="H37" s="165">
        <f t="shared" si="1"/>
        <v>0</v>
      </c>
      <c r="I37" s="184"/>
    </row>
    <row r="38" spans="1:9" ht="38.25">
      <c r="A38" s="96" t="s">
        <v>50</v>
      </c>
      <c r="B38" s="149" t="s">
        <v>23</v>
      </c>
      <c r="C38" s="149">
        <v>101768</v>
      </c>
      <c r="D38" s="154" t="s">
        <v>156</v>
      </c>
      <c r="E38" s="96" t="s">
        <v>45</v>
      </c>
      <c r="F38" s="148"/>
      <c r="G38" s="145"/>
      <c r="H38" s="165">
        <f t="shared" si="1"/>
        <v>0</v>
      </c>
      <c r="I38" s="184"/>
    </row>
    <row r="39" spans="1:9" ht="12.75">
      <c r="A39" s="96" t="s">
        <v>127</v>
      </c>
      <c r="B39" s="149" t="s">
        <v>23</v>
      </c>
      <c r="C39" s="149">
        <v>100575</v>
      </c>
      <c r="D39" s="154" t="s">
        <v>160</v>
      </c>
      <c r="E39" s="96" t="s">
        <v>24</v>
      </c>
      <c r="F39" s="148"/>
      <c r="G39" s="145"/>
      <c r="H39" s="165">
        <f t="shared" si="1"/>
        <v>0</v>
      </c>
      <c r="I39" s="184"/>
    </row>
    <row r="40" spans="1:9" ht="12.75">
      <c r="A40" s="96" t="s">
        <v>127</v>
      </c>
      <c r="B40" s="186" t="s">
        <v>40</v>
      </c>
      <c r="C40" s="187"/>
      <c r="D40" s="187"/>
      <c r="E40" s="187"/>
      <c r="F40" s="187"/>
      <c r="G40" s="188"/>
      <c r="H40" s="107">
        <f>SUM(H34:H39)</f>
        <v>0</v>
      </c>
      <c r="I40" s="185"/>
    </row>
    <row r="41" spans="1:9" ht="12.75">
      <c r="A41" s="129"/>
      <c r="B41" s="130"/>
      <c r="C41" s="130"/>
      <c r="D41" s="130"/>
      <c r="E41" s="130"/>
      <c r="F41" s="130"/>
      <c r="G41" s="130"/>
      <c r="H41" s="124"/>
      <c r="I41" s="118"/>
    </row>
    <row r="42" spans="1:9" ht="12.75">
      <c r="A42" s="111">
        <v>4</v>
      </c>
      <c r="B42" s="190" t="s">
        <v>52</v>
      </c>
      <c r="C42" s="191"/>
      <c r="D42" s="191"/>
      <c r="E42" s="112"/>
      <c r="F42" s="113"/>
      <c r="G42" s="114"/>
      <c r="H42" s="115"/>
      <c r="I42" s="116"/>
    </row>
    <row r="43" spans="1:9" ht="12.75">
      <c r="A43" s="156" t="s">
        <v>79</v>
      </c>
      <c r="B43" s="149" t="s">
        <v>23</v>
      </c>
      <c r="C43" s="149">
        <v>99814</v>
      </c>
      <c r="D43" s="144" t="s">
        <v>103</v>
      </c>
      <c r="E43" s="146" t="s">
        <v>24</v>
      </c>
      <c r="F43" s="150">
        <v>507.24</v>
      </c>
      <c r="G43" s="145"/>
      <c r="H43" s="152">
        <f aca="true" t="shared" si="2" ref="H43:H53">(F43*G43)</f>
        <v>0</v>
      </c>
      <c r="I43" s="183" t="e">
        <f>H54/H85</f>
        <v>#DIV/0!</v>
      </c>
    </row>
    <row r="44" spans="1:9" ht="12.75">
      <c r="A44" s="156" t="s">
        <v>80</v>
      </c>
      <c r="B44" s="149" t="s">
        <v>23</v>
      </c>
      <c r="C44" s="149">
        <v>100576</v>
      </c>
      <c r="D44" s="144" t="s">
        <v>78</v>
      </c>
      <c r="E44" s="146" t="s">
        <v>24</v>
      </c>
      <c r="F44" s="150">
        <v>12</v>
      </c>
      <c r="G44" s="145"/>
      <c r="H44" s="152">
        <f>(F44*G44)</f>
        <v>0</v>
      </c>
      <c r="I44" s="184"/>
    </row>
    <row r="45" spans="1:9" ht="25.5">
      <c r="A45" s="156" t="s">
        <v>81</v>
      </c>
      <c r="B45" s="149" t="s">
        <v>23</v>
      </c>
      <c r="C45" s="149">
        <v>96399</v>
      </c>
      <c r="D45" s="144" t="s">
        <v>179</v>
      </c>
      <c r="E45" s="146" t="s">
        <v>45</v>
      </c>
      <c r="F45" s="150">
        <v>1.8</v>
      </c>
      <c r="G45" s="145"/>
      <c r="H45" s="152">
        <f t="shared" si="2"/>
        <v>0</v>
      </c>
      <c r="I45" s="184"/>
    </row>
    <row r="46" spans="1:9" ht="25.5">
      <c r="A46" s="156" t="s">
        <v>82</v>
      </c>
      <c r="B46" s="149" t="s">
        <v>23</v>
      </c>
      <c r="C46" s="149">
        <v>93593</v>
      </c>
      <c r="D46" s="144" t="s">
        <v>135</v>
      </c>
      <c r="E46" s="146" t="s">
        <v>158</v>
      </c>
      <c r="F46" s="150">
        <v>54</v>
      </c>
      <c r="G46" s="145"/>
      <c r="H46" s="152">
        <f t="shared" si="2"/>
        <v>0</v>
      </c>
      <c r="I46" s="184"/>
    </row>
    <row r="47" spans="1:9" ht="12.75">
      <c r="A47" s="156" t="s">
        <v>83</v>
      </c>
      <c r="B47" s="149" t="s">
        <v>23</v>
      </c>
      <c r="C47" s="149">
        <v>96396</v>
      </c>
      <c r="D47" s="144" t="s">
        <v>104</v>
      </c>
      <c r="E47" s="146" t="s">
        <v>45</v>
      </c>
      <c r="F47" s="150">
        <v>1.8</v>
      </c>
      <c r="G47" s="145"/>
      <c r="H47" s="152">
        <f t="shared" si="2"/>
        <v>0</v>
      </c>
      <c r="I47" s="184"/>
    </row>
    <row r="48" spans="1:9" ht="25.5">
      <c r="A48" s="156" t="s">
        <v>84</v>
      </c>
      <c r="B48" s="149" t="s">
        <v>23</v>
      </c>
      <c r="C48" s="149">
        <v>93593</v>
      </c>
      <c r="D48" s="144" t="s">
        <v>136</v>
      </c>
      <c r="E48" s="146" t="s">
        <v>158</v>
      </c>
      <c r="F48" s="150">
        <v>54</v>
      </c>
      <c r="G48" s="145"/>
      <c r="H48" s="152">
        <f t="shared" si="2"/>
        <v>0</v>
      </c>
      <c r="I48" s="184"/>
    </row>
    <row r="49" spans="1:9" ht="25.5">
      <c r="A49" s="156" t="s">
        <v>85</v>
      </c>
      <c r="B49" s="149" t="s">
        <v>70</v>
      </c>
      <c r="C49" s="149">
        <v>18</v>
      </c>
      <c r="D49" s="144" t="s">
        <v>132</v>
      </c>
      <c r="E49" s="146" t="s">
        <v>24</v>
      </c>
      <c r="F49" s="150">
        <v>12</v>
      </c>
      <c r="G49" s="145"/>
      <c r="H49" s="152">
        <f t="shared" si="2"/>
        <v>0</v>
      </c>
      <c r="I49" s="184"/>
    </row>
    <row r="50" spans="1:9" ht="25.5">
      <c r="A50" s="156" t="s">
        <v>86</v>
      </c>
      <c r="B50" s="149" t="s">
        <v>70</v>
      </c>
      <c r="C50" s="149">
        <v>19</v>
      </c>
      <c r="D50" s="144" t="s">
        <v>133</v>
      </c>
      <c r="E50" s="146" t="s">
        <v>24</v>
      </c>
      <c r="F50" s="150">
        <v>507.24</v>
      </c>
      <c r="G50" s="145"/>
      <c r="H50" s="152">
        <f t="shared" si="2"/>
        <v>0</v>
      </c>
      <c r="I50" s="184"/>
    </row>
    <row r="51" spans="1:9" ht="38.25">
      <c r="A51" s="156" t="s">
        <v>87</v>
      </c>
      <c r="B51" s="149" t="s">
        <v>23</v>
      </c>
      <c r="C51" s="149">
        <v>95995</v>
      </c>
      <c r="D51" s="144" t="s">
        <v>134</v>
      </c>
      <c r="E51" s="146" t="s">
        <v>45</v>
      </c>
      <c r="F51" s="150">
        <v>20.29</v>
      </c>
      <c r="G51" s="145"/>
      <c r="H51" s="152">
        <f t="shared" si="2"/>
        <v>0</v>
      </c>
      <c r="I51" s="184"/>
    </row>
    <row r="52" spans="1:9" ht="25.5">
      <c r="A52" s="156" t="s">
        <v>88</v>
      </c>
      <c r="B52" s="149" t="s">
        <v>23</v>
      </c>
      <c r="C52" s="149">
        <v>93590</v>
      </c>
      <c r="D52" s="144" t="s">
        <v>54</v>
      </c>
      <c r="E52" s="146" t="s">
        <v>158</v>
      </c>
      <c r="F52" s="150">
        <v>1420.3</v>
      </c>
      <c r="G52" s="145"/>
      <c r="H52" s="152">
        <f t="shared" si="2"/>
        <v>0</v>
      </c>
      <c r="I52" s="184"/>
    </row>
    <row r="53" spans="1:9" ht="12.75">
      <c r="A53" s="156" t="s">
        <v>89</v>
      </c>
      <c r="B53" s="149" t="s">
        <v>23</v>
      </c>
      <c r="C53" s="149">
        <v>101002</v>
      </c>
      <c r="D53" s="144" t="s">
        <v>161</v>
      </c>
      <c r="E53" s="146" t="s">
        <v>159</v>
      </c>
      <c r="F53" s="150">
        <v>50.73</v>
      </c>
      <c r="G53" s="145"/>
      <c r="H53" s="152">
        <f t="shared" si="2"/>
        <v>0</v>
      </c>
      <c r="I53" s="184"/>
    </row>
    <row r="54" spans="1:9" ht="12.75">
      <c r="A54" s="156" t="s">
        <v>89</v>
      </c>
      <c r="B54" s="186" t="s">
        <v>40</v>
      </c>
      <c r="C54" s="187"/>
      <c r="D54" s="187"/>
      <c r="E54" s="187"/>
      <c r="F54" s="187"/>
      <c r="G54" s="188"/>
      <c r="H54" s="107">
        <f>SUM(H43:H53)</f>
        <v>0</v>
      </c>
      <c r="I54" s="185"/>
    </row>
    <row r="55" spans="1:9" ht="12.75">
      <c r="A55" s="119"/>
      <c r="B55" s="120"/>
      <c r="C55" s="120"/>
      <c r="D55" s="121"/>
      <c r="E55" s="120"/>
      <c r="F55" s="122"/>
      <c r="G55" s="92"/>
      <c r="H55" s="123"/>
      <c r="I55" s="118"/>
    </row>
    <row r="56" spans="1:9" ht="12.75">
      <c r="A56" s="161" t="s">
        <v>90</v>
      </c>
      <c r="B56" s="192" t="s">
        <v>106</v>
      </c>
      <c r="C56" s="192"/>
      <c r="D56" s="192"/>
      <c r="E56" s="162"/>
      <c r="F56" s="162"/>
      <c r="G56" s="163"/>
      <c r="H56" s="163"/>
      <c r="I56" s="164"/>
    </row>
    <row r="57" spans="1:9" ht="12.75">
      <c r="A57" s="96" t="s">
        <v>91</v>
      </c>
      <c r="B57" s="146" t="s">
        <v>23</v>
      </c>
      <c r="C57" s="96">
        <v>94263</v>
      </c>
      <c r="D57" s="144" t="s">
        <v>105</v>
      </c>
      <c r="E57" s="96" t="s">
        <v>42</v>
      </c>
      <c r="F57" s="148">
        <v>115.74</v>
      </c>
      <c r="G57" s="145"/>
      <c r="H57" s="165">
        <f aca="true" t="shared" si="3" ref="H57:H62">(F57*G57)</f>
        <v>0</v>
      </c>
      <c r="I57" s="183" t="e">
        <f>H63/H85</f>
        <v>#DIV/0!</v>
      </c>
    </row>
    <row r="58" spans="1:9" ht="12.75">
      <c r="A58" s="96" t="s">
        <v>92</v>
      </c>
      <c r="B58" s="146" t="s">
        <v>23</v>
      </c>
      <c r="C58" s="149">
        <v>101617</v>
      </c>
      <c r="D58" s="167" t="s">
        <v>145</v>
      </c>
      <c r="E58" s="96" t="s">
        <v>24</v>
      </c>
      <c r="F58" s="148">
        <v>100.86</v>
      </c>
      <c r="G58" s="145"/>
      <c r="H58" s="165">
        <f t="shared" si="3"/>
        <v>0</v>
      </c>
      <c r="I58" s="184"/>
    </row>
    <row r="59" spans="1:9" ht="12.75">
      <c r="A59" s="96" t="s">
        <v>93</v>
      </c>
      <c r="B59" s="146" t="s">
        <v>23</v>
      </c>
      <c r="C59" s="149">
        <v>96624</v>
      </c>
      <c r="D59" s="167" t="s">
        <v>144</v>
      </c>
      <c r="E59" s="96" t="s">
        <v>45</v>
      </c>
      <c r="F59" s="148">
        <v>3.03</v>
      </c>
      <c r="G59" s="145"/>
      <c r="H59" s="165">
        <f t="shared" si="3"/>
        <v>0</v>
      </c>
      <c r="I59" s="184"/>
    </row>
    <row r="60" spans="1:9" ht="12.75">
      <c r="A60" s="96" t="s">
        <v>107</v>
      </c>
      <c r="B60" s="146" t="s">
        <v>23</v>
      </c>
      <c r="C60" s="149">
        <v>94994</v>
      </c>
      <c r="D60" s="167" t="s">
        <v>174</v>
      </c>
      <c r="E60" s="96" t="s">
        <v>24</v>
      </c>
      <c r="F60" s="148">
        <v>5.25</v>
      </c>
      <c r="G60" s="145"/>
      <c r="H60" s="165">
        <f t="shared" si="3"/>
        <v>0</v>
      </c>
      <c r="I60" s="184"/>
    </row>
    <row r="61" spans="1:9" ht="12.75">
      <c r="A61" s="96" t="s">
        <v>108</v>
      </c>
      <c r="B61" s="146" t="s">
        <v>23</v>
      </c>
      <c r="C61" s="149">
        <v>94991</v>
      </c>
      <c r="D61" s="167" t="s">
        <v>146</v>
      </c>
      <c r="E61" s="96" t="s">
        <v>45</v>
      </c>
      <c r="F61" s="182">
        <v>7.12</v>
      </c>
      <c r="G61" s="145"/>
      <c r="H61" s="165">
        <f t="shared" si="3"/>
        <v>0</v>
      </c>
      <c r="I61" s="184"/>
    </row>
    <row r="62" spans="1:9" ht="25.5">
      <c r="A62" s="96" t="s">
        <v>109</v>
      </c>
      <c r="B62" s="146" t="s">
        <v>23</v>
      </c>
      <c r="C62" s="149">
        <v>104658</v>
      </c>
      <c r="D62" s="167" t="s">
        <v>182</v>
      </c>
      <c r="E62" s="96" t="s">
        <v>24</v>
      </c>
      <c r="F62" s="148">
        <v>1</v>
      </c>
      <c r="G62" s="145"/>
      <c r="H62" s="165">
        <f t="shared" si="3"/>
        <v>0</v>
      </c>
      <c r="I62" s="184"/>
    </row>
    <row r="63" spans="1:9" ht="12.75">
      <c r="A63" s="96" t="s">
        <v>181</v>
      </c>
      <c r="B63" s="186" t="s">
        <v>40</v>
      </c>
      <c r="C63" s="187"/>
      <c r="D63" s="187"/>
      <c r="E63" s="187"/>
      <c r="F63" s="187"/>
      <c r="G63" s="188"/>
      <c r="H63" s="107">
        <f>SUM(H57:H62)</f>
        <v>0</v>
      </c>
      <c r="I63" s="185"/>
    </row>
    <row r="64" spans="1:9" ht="12.75">
      <c r="A64" s="119"/>
      <c r="B64" s="120"/>
      <c r="C64" s="120"/>
      <c r="D64" s="121"/>
      <c r="E64" s="120"/>
      <c r="F64" s="122"/>
      <c r="G64" s="92"/>
      <c r="H64" s="123"/>
      <c r="I64" s="118"/>
    </row>
    <row r="65" spans="1:9" ht="12.75">
      <c r="A65" s="111">
        <v>6</v>
      </c>
      <c r="B65" s="190" t="s">
        <v>53</v>
      </c>
      <c r="C65" s="191"/>
      <c r="D65" s="191"/>
      <c r="E65" s="112"/>
      <c r="F65" s="113"/>
      <c r="G65" s="114"/>
      <c r="H65" s="115"/>
      <c r="I65" s="116"/>
    </row>
    <row r="66" spans="1:9" ht="25.5">
      <c r="A66" s="110" t="s">
        <v>94</v>
      </c>
      <c r="B66" s="146" t="s">
        <v>23</v>
      </c>
      <c r="C66" s="149">
        <v>102509</v>
      </c>
      <c r="D66" s="171" t="s">
        <v>149</v>
      </c>
      <c r="E66" s="172" t="s">
        <v>24</v>
      </c>
      <c r="F66" s="150">
        <v>11.98</v>
      </c>
      <c r="G66" s="151"/>
      <c r="H66" s="152">
        <f aca="true" t="shared" si="4" ref="H66:H74">(F66*G66)</f>
        <v>0</v>
      </c>
      <c r="I66" s="183" t="e">
        <f>H76/H85</f>
        <v>#DIV/0!</v>
      </c>
    </row>
    <row r="67" spans="1:9" ht="25.5">
      <c r="A67" s="110" t="s">
        <v>95</v>
      </c>
      <c r="B67" s="146" t="s">
        <v>23</v>
      </c>
      <c r="C67" s="149">
        <v>102501</v>
      </c>
      <c r="D67" s="171" t="s">
        <v>147</v>
      </c>
      <c r="E67" s="172" t="s">
        <v>24</v>
      </c>
      <c r="F67" s="150"/>
      <c r="G67" s="151"/>
      <c r="H67" s="152">
        <f t="shared" si="4"/>
        <v>0</v>
      </c>
      <c r="I67" s="184"/>
    </row>
    <row r="68" spans="1:9" ht="51">
      <c r="A68" s="110" t="s">
        <v>96</v>
      </c>
      <c r="B68" s="146" t="s">
        <v>23</v>
      </c>
      <c r="C68" s="149">
        <v>102512</v>
      </c>
      <c r="D68" s="171" t="s">
        <v>148</v>
      </c>
      <c r="E68" s="172" t="s">
        <v>42</v>
      </c>
      <c r="F68" s="150">
        <v>270.69</v>
      </c>
      <c r="G68" s="151"/>
      <c r="H68" s="152">
        <f>(F68*G68)</f>
        <v>0</v>
      </c>
      <c r="I68" s="184"/>
    </row>
    <row r="69" spans="1:9" ht="25.5">
      <c r="A69" s="110" t="s">
        <v>97</v>
      </c>
      <c r="B69" s="146" t="s">
        <v>23</v>
      </c>
      <c r="C69" s="149">
        <v>102513</v>
      </c>
      <c r="D69" s="171" t="s">
        <v>55</v>
      </c>
      <c r="E69" s="172" t="s">
        <v>24</v>
      </c>
      <c r="F69" s="150"/>
      <c r="G69" s="151"/>
      <c r="H69" s="152">
        <f t="shared" si="4"/>
        <v>0</v>
      </c>
      <c r="I69" s="184"/>
    </row>
    <row r="70" spans="1:9" ht="25.5">
      <c r="A70" s="110" t="s">
        <v>98</v>
      </c>
      <c r="B70" s="146" t="s">
        <v>70</v>
      </c>
      <c r="C70" s="149">
        <v>10</v>
      </c>
      <c r="D70" s="171" t="s">
        <v>130</v>
      </c>
      <c r="E70" s="172" t="s">
        <v>126</v>
      </c>
      <c r="F70" s="150"/>
      <c r="G70" s="151"/>
      <c r="H70" s="152">
        <f t="shared" si="4"/>
        <v>0</v>
      </c>
      <c r="I70" s="184"/>
    </row>
    <row r="71" spans="1:9" ht="38.25">
      <c r="A71" s="110" t="s">
        <v>99</v>
      </c>
      <c r="B71" s="146" t="s">
        <v>70</v>
      </c>
      <c r="C71" s="149">
        <v>11</v>
      </c>
      <c r="D71" s="171" t="s">
        <v>129</v>
      </c>
      <c r="E71" s="172" t="s">
        <v>126</v>
      </c>
      <c r="F71" s="150">
        <v>2</v>
      </c>
      <c r="G71" s="151"/>
      <c r="H71" s="152">
        <f t="shared" si="4"/>
        <v>0</v>
      </c>
      <c r="I71" s="184"/>
    </row>
    <row r="72" spans="1:9" ht="25.5">
      <c r="A72" s="110" t="s">
        <v>100</v>
      </c>
      <c r="B72" s="146" t="s">
        <v>70</v>
      </c>
      <c r="C72" s="149">
        <v>12</v>
      </c>
      <c r="D72" s="144" t="s">
        <v>151</v>
      </c>
      <c r="E72" s="153" t="s">
        <v>126</v>
      </c>
      <c r="F72" s="150"/>
      <c r="G72" s="151"/>
      <c r="H72" s="152">
        <f t="shared" si="4"/>
        <v>0</v>
      </c>
      <c r="I72" s="184"/>
    </row>
    <row r="73" spans="1:9" ht="25.5">
      <c r="A73" s="110" t="s">
        <v>101</v>
      </c>
      <c r="B73" s="146" t="s">
        <v>70</v>
      </c>
      <c r="C73" s="149">
        <v>12</v>
      </c>
      <c r="D73" s="144" t="s">
        <v>150</v>
      </c>
      <c r="E73" s="153" t="s">
        <v>126</v>
      </c>
      <c r="F73" s="150"/>
      <c r="G73" s="151"/>
      <c r="H73" s="152">
        <f t="shared" si="4"/>
        <v>0</v>
      </c>
      <c r="I73" s="184"/>
    </row>
    <row r="74" spans="1:9" ht="25.5">
      <c r="A74" s="110" t="s">
        <v>102</v>
      </c>
      <c r="B74" s="146" t="s">
        <v>70</v>
      </c>
      <c r="C74" s="149">
        <v>12</v>
      </c>
      <c r="D74" s="144" t="s">
        <v>167</v>
      </c>
      <c r="E74" s="153" t="s">
        <v>126</v>
      </c>
      <c r="F74" s="150"/>
      <c r="G74" s="151"/>
      <c r="H74" s="152">
        <f t="shared" si="4"/>
        <v>0</v>
      </c>
      <c r="I74" s="184"/>
    </row>
    <row r="75" spans="1:9" ht="12.75">
      <c r="A75" s="110" t="s">
        <v>152</v>
      </c>
      <c r="B75" s="146" t="s">
        <v>70</v>
      </c>
      <c r="C75" s="149">
        <v>13</v>
      </c>
      <c r="D75" s="144" t="s">
        <v>128</v>
      </c>
      <c r="E75" s="153" t="s">
        <v>126</v>
      </c>
      <c r="F75" s="150"/>
      <c r="G75" s="151"/>
      <c r="H75" s="152">
        <f>(F75*G75)</f>
        <v>0</v>
      </c>
      <c r="I75" s="184"/>
    </row>
    <row r="76" spans="1:9" ht="12.75">
      <c r="A76" s="110" t="s">
        <v>168</v>
      </c>
      <c r="B76" s="186" t="s">
        <v>40</v>
      </c>
      <c r="C76" s="187"/>
      <c r="D76" s="187"/>
      <c r="E76" s="187"/>
      <c r="F76" s="187"/>
      <c r="G76" s="188"/>
      <c r="H76" s="109">
        <f>SUM(H66:H75)</f>
        <v>0</v>
      </c>
      <c r="I76" s="185"/>
    </row>
    <row r="77" spans="1:9" ht="12.75">
      <c r="A77" s="129"/>
      <c r="B77" s="138"/>
      <c r="C77" s="138"/>
      <c r="D77" s="138"/>
      <c r="E77" s="138"/>
      <c r="F77" s="138"/>
      <c r="G77" s="138"/>
      <c r="H77" s="117"/>
      <c r="I77" s="118"/>
    </row>
    <row r="78" spans="1:9" ht="12.75">
      <c r="A78" s="161" t="s">
        <v>110</v>
      </c>
      <c r="B78" s="192" t="s">
        <v>111</v>
      </c>
      <c r="C78" s="192"/>
      <c r="D78" s="192"/>
      <c r="E78" s="162"/>
      <c r="F78" s="162"/>
      <c r="G78" s="163"/>
      <c r="H78" s="163"/>
      <c r="I78" s="164"/>
    </row>
    <row r="79" spans="1:9" ht="30" customHeight="1">
      <c r="A79" s="96" t="s">
        <v>116</v>
      </c>
      <c r="B79" s="146" t="s">
        <v>70</v>
      </c>
      <c r="C79" s="168">
        <v>14</v>
      </c>
      <c r="D79" s="173" t="s">
        <v>112</v>
      </c>
      <c r="E79" s="110" t="s">
        <v>73</v>
      </c>
      <c r="F79" s="178">
        <v>1</v>
      </c>
      <c r="G79" s="145"/>
      <c r="H79" s="165">
        <f>(F79*G79)</f>
        <v>0</v>
      </c>
      <c r="I79" s="183" t="e">
        <f>H83/H85</f>
        <v>#DIV/0!</v>
      </c>
    </row>
    <row r="80" spans="1:9" ht="40.5" customHeight="1">
      <c r="A80" s="96" t="s">
        <v>117</v>
      </c>
      <c r="B80" s="146" t="s">
        <v>70</v>
      </c>
      <c r="C80" s="168">
        <v>15</v>
      </c>
      <c r="D80" s="177" t="s">
        <v>113</v>
      </c>
      <c r="E80" s="110" t="s">
        <v>73</v>
      </c>
      <c r="F80" s="178">
        <v>1</v>
      </c>
      <c r="G80" s="145"/>
      <c r="H80" s="165">
        <f>(F80*G80)</f>
        <v>0</v>
      </c>
      <c r="I80" s="184"/>
    </row>
    <row r="81" spans="1:9" ht="38.25">
      <c r="A81" s="96" t="s">
        <v>118</v>
      </c>
      <c r="B81" s="146" t="s">
        <v>70</v>
      </c>
      <c r="C81" s="168">
        <v>16</v>
      </c>
      <c r="D81" s="174" t="s">
        <v>114</v>
      </c>
      <c r="E81" s="110" t="s">
        <v>73</v>
      </c>
      <c r="F81" s="178">
        <v>1</v>
      </c>
      <c r="G81" s="145"/>
      <c r="H81" s="165">
        <f>(F81*G81)</f>
        <v>0</v>
      </c>
      <c r="I81" s="184"/>
    </row>
    <row r="82" spans="1:9" ht="30" customHeight="1">
      <c r="A82" s="96" t="s">
        <v>119</v>
      </c>
      <c r="B82" s="146" t="s">
        <v>70</v>
      </c>
      <c r="C82" s="168">
        <v>17</v>
      </c>
      <c r="D82" s="174" t="s">
        <v>115</v>
      </c>
      <c r="E82" s="110" t="s">
        <v>73</v>
      </c>
      <c r="F82" s="178">
        <v>1</v>
      </c>
      <c r="G82" s="145"/>
      <c r="H82" s="165">
        <f>(F82*G82)</f>
        <v>0</v>
      </c>
      <c r="I82" s="184"/>
    </row>
    <row r="83" spans="1:9" ht="12.75">
      <c r="A83" s="96" t="s">
        <v>120</v>
      </c>
      <c r="B83" s="186" t="s">
        <v>40</v>
      </c>
      <c r="C83" s="187"/>
      <c r="D83" s="187"/>
      <c r="E83" s="187"/>
      <c r="F83" s="187"/>
      <c r="G83" s="188"/>
      <c r="H83" s="107">
        <f>SUM(H79:H82)</f>
        <v>0</v>
      </c>
      <c r="I83" s="185"/>
    </row>
    <row r="84" spans="1:9" ht="13.5" thickBot="1">
      <c r="A84" s="137"/>
      <c r="B84" s="138"/>
      <c r="C84" s="138"/>
      <c r="D84" s="138"/>
      <c r="E84" s="138"/>
      <c r="F84" s="138"/>
      <c r="G84" s="138"/>
      <c r="H84" s="117"/>
      <c r="I84" s="139"/>
    </row>
    <row r="85" spans="1:9" ht="19.5" customHeight="1" thickBot="1">
      <c r="A85" s="197" t="s">
        <v>35</v>
      </c>
      <c r="B85" s="198"/>
      <c r="C85" s="198"/>
      <c r="D85" s="198"/>
      <c r="E85" s="198"/>
      <c r="F85" s="198"/>
      <c r="G85" s="198"/>
      <c r="H85" s="98">
        <f>H18+H31+H40+H54+H63+H76+H83</f>
        <v>0</v>
      </c>
      <c r="I85" s="108" t="e">
        <f>I14+I21+I34+I43+I57+I66+I79</f>
        <v>#DIV/0!</v>
      </c>
    </row>
    <row r="86" spans="1:9" ht="12.75">
      <c r="A86" s="79" t="s">
        <v>20</v>
      </c>
      <c r="B86" s="7"/>
      <c r="C86" s="7"/>
      <c r="D86" s="6"/>
      <c r="E86" s="7"/>
      <c r="F86" s="7"/>
      <c r="G86" s="8"/>
      <c r="H86" s="8"/>
      <c r="I86" s="8"/>
    </row>
    <row r="87" spans="1:9" ht="12.75">
      <c r="A87" s="194" t="s">
        <v>60</v>
      </c>
      <c r="B87" s="194"/>
      <c r="C87" s="194"/>
      <c r="D87" s="194"/>
      <c r="E87" s="194"/>
      <c r="F87" s="7"/>
      <c r="G87" s="8"/>
      <c r="H87" s="8"/>
      <c r="I87" s="8"/>
    </row>
    <row r="88" spans="1:9" ht="12.75">
      <c r="A88" s="194" t="s">
        <v>162</v>
      </c>
      <c r="B88" s="194"/>
      <c r="C88" s="194"/>
      <c r="D88" s="194"/>
      <c r="E88" s="194"/>
      <c r="F88" s="7"/>
      <c r="G88" s="8"/>
      <c r="H88" s="97"/>
      <c r="I88" s="97"/>
    </row>
    <row r="89" spans="1:9" ht="12.75">
      <c r="A89" s="194" t="s">
        <v>163</v>
      </c>
      <c r="B89" s="194"/>
      <c r="C89" s="194"/>
      <c r="D89" s="194"/>
      <c r="E89" s="194"/>
      <c r="F89" s="7"/>
      <c r="G89" s="8"/>
      <c r="H89" s="97"/>
      <c r="I89" s="97"/>
    </row>
    <row r="90" spans="1:9" ht="12.75">
      <c r="A90" s="86"/>
      <c r="B90" s="7"/>
      <c r="C90" s="7"/>
      <c r="D90" s="6"/>
      <c r="E90" s="7"/>
      <c r="F90" s="7"/>
      <c r="G90" s="8"/>
      <c r="H90" s="8"/>
      <c r="I90" s="8"/>
    </row>
    <row r="91" spans="1:5" ht="12.75" customHeight="1">
      <c r="A91" s="196"/>
      <c r="B91" s="196"/>
      <c r="C91" s="196"/>
      <c r="D91" s="196"/>
      <c r="E91" s="87"/>
    </row>
    <row r="92" ht="12.75">
      <c r="E92"/>
    </row>
    <row r="93" spans="4:9" ht="12.75">
      <c r="D93" s="6"/>
      <c r="E93" s="87"/>
      <c r="F93" s="7"/>
      <c r="G93" s="8"/>
      <c r="H93" s="8"/>
      <c r="I93" s="8"/>
    </row>
    <row r="94" spans="5:9" ht="15.75">
      <c r="E94"/>
      <c r="F94" s="81"/>
      <c r="G94" s="88"/>
      <c r="H94" s="8"/>
      <c r="I94" s="8"/>
    </row>
    <row r="95" spans="4:9" ht="12.75">
      <c r="D95" s="80"/>
      <c r="E95" s="87"/>
      <c r="F95" s="7"/>
      <c r="G95" s="82"/>
      <c r="H95" s="8"/>
      <c r="I95" s="8"/>
    </row>
    <row r="96" spans="4:5" ht="12.75">
      <c r="D96" s="80"/>
      <c r="E96"/>
    </row>
    <row r="184" spans="1:9" ht="12.75">
      <c r="A184" s="7"/>
      <c r="B184" s="7"/>
      <c r="C184" s="7"/>
      <c r="D184" s="6"/>
      <c r="E184" s="7"/>
      <c r="F184" s="7"/>
      <c r="G184" s="8"/>
      <c r="H184" s="8"/>
      <c r="I184" s="8"/>
    </row>
    <row r="185" spans="1:9" ht="12.75">
      <c r="A185" s="7"/>
      <c r="B185" s="7"/>
      <c r="C185" s="7"/>
      <c r="D185" s="6"/>
      <c r="E185" s="7"/>
      <c r="F185" s="7"/>
      <c r="G185" s="8"/>
      <c r="H185" s="8"/>
      <c r="I185" s="8"/>
    </row>
    <row r="186" spans="1:9" ht="12.75">
      <c r="A186" s="7"/>
      <c r="B186" s="7"/>
      <c r="C186" s="7"/>
      <c r="D186" s="6"/>
      <c r="E186" s="7"/>
      <c r="F186" s="7"/>
      <c r="G186" s="8"/>
      <c r="H186" s="8"/>
      <c r="I186" s="8"/>
    </row>
    <row r="187" spans="1:9" ht="12.75">
      <c r="A187" s="7"/>
      <c r="B187" s="7"/>
      <c r="C187" s="7"/>
      <c r="D187" s="6"/>
      <c r="E187" s="7"/>
      <c r="F187" s="7"/>
      <c r="G187" s="8"/>
      <c r="H187" s="8"/>
      <c r="I187" s="8"/>
    </row>
    <row r="188" spans="1:9" ht="12.75">
      <c r="A188" s="7"/>
      <c r="B188" s="7"/>
      <c r="C188" s="7"/>
      <c r="D188" s="6"/>
      <c r="E188" s="7"/>
      <c r="F188" s="7"/>
      <c r="G188" s="8"/>
      <c r="H188" s="8"/>
      <c r="I188" s="8"/>
    </row>
    <row r="189" spans="1:9" ht="12.75">
      <c r="A189" s="7"/>
      <c r="B189" s="7"/>
      <c r="C189" s="7"/>
      <c r="D189" s="6"/>
      <c r="E189" s="7"/>
      <c r="F189" s="7"/>
      <c r="G189" s="8"/>
      <c r="H189" s="8"/>
      <c r="I189" s="8"/>
    </row>
    <row r="190" spans="1:9" ht="12.75">
      <c r="A190" s="7"/>
      <c r="B190" s="7"/>
      <c r="C190" s="7"/>
      <c r="D190" s="6"/>
      <c r="E190" s="7"/>
      <c r="F190" s="7"/>
      <c r="G190" s="8"/>
      <c r="H190" s="8"/>
      <c r="I190" s="8"/>
    </row>
    <row r="191" spans="1:9" ht="12.75">
      <c r="A191" s="7"/>
      <c r="B191" s="7"/>
      <c r="C191" s="7"/>
      <c r="D191" s="6"/>
      <c r="E191" s="7"/>
      <c r="F191" s="7"/>
      <c r="G191" s="8"/>
      <c r="H191" s="8"/>
      <c r="I191" s="8"/>
    </row>
    <row r="192" spans="1:9" ht="12.75">
      <c r="A192" s="195"/>
      <c r="B192" s="195"/>
      <c r="C192" s="195"/>
      <c r="D192" s="195"/>
      <c r="E192" s="195"/>
      <c r="F192" s="195"/>
      <c r="G192" s="195"/>
      <c r="H192" s="83"/>
      <c r="I192" s="83"/>
    </row>
    <row r="193" spans="1:9" ht="12.75">
      <c r="A193" s="7"/>
      <c r="B193" s="7"/>
      <c r="C193" s="7"/>
      <c r="D193" s="6"/>
      <c r="E193" s="7"/>
      <c r="F193" s="7"/>
      <c r="G193" s="8"/>
      <c r="H193" s="8"/>
      <c r="I193" s="8"/>
    </row>
    <row r="194" spans="1:9" ht="12.75">
      <c r="A194" s="7"/>
      <c r="B194" s="7"/>
      <c r="C194" s="7"/>
      <c r="D194" s="6"/>
      <c r="E194" s="7"/>
      <c r="F194" s="7"/>
      <c r="G194" s="8"/>
      <c r="H194" s="8"/>
      <c r="I194" s="8"/>
    </row>
    <row r="195" spans="1:9" ht="12.75">
      <c r="A195" s="7"/>
      <c r="B195" s="7"/>
      <c r="C195" s="7"/>
      <c r="D195" s="6"/>
      <c r="E195" s="7"/>
      <c r="F195" s="7"/>
      <c r="G195" s="8"/>
      <c r="H195" s="8"/>
      <c r="I195" s="8"/>
    </row>
    <row r="196" spans="1:9" ht="12.75">
      <c r="A196" s="7"/>
      <c r="B196" s="7"/>
      <c r="C196" s="7"/>
      <c r="D196" s="6"/>
      <c r="E196" s="7"/>
      <c r="F196" s="7"/>
      <c r="G196" s="8"/>
      <c r="H196" s="8"/>
      <c r="I196" s="8"/>
    </row>
    <row r="197" spans="1:9" ht="12.75">
      <c r="A197" s="7"/>
      <c r="B197" s="7"/>
      <c r="C197" s="7"/>
      <c r="D197" s="6"/>
      <c r="E197" s="7"/>
      <c r="F197" s="7"/>
      <c r="G197" s="8"/>
      <c r="H197" s="8"/>
      <c r="I197" s="8"/>
    </row>
    <row r="198" spans="1:9" ht="12.75">
      <c r="A198" s="7"/>
      <c r="B198" s="7"/>
      <c r="C198" s="7"/>
      <c r="D198" s="6"/>
      <c r="E198" s="7"/>
      <c r="F198" s="7"/>
      <c r="G198" s="8"/>
      <c r="H198" s="8"/>
      <c r="I198" s="8"/>
    </row>
    <row r="199" spans="1:9" ht="12.75">
      <c r="A199" s="7"/>
      <c r="B199" s="7"/>
      <c r="C199" s="7"/>
      <c r="D199" s="84"/>
      <c r="E199" s="193"/>
      <c r="F199" s="193"/>
      <c r="G199" s="193"/>
      <c r="H199" s="8"/>
      <c r="I199" s="8"/>
    </row>
    <row r="200" spans="1:9" ht="12.75">
      <c r="A200" s="7"/>
      <c r="B200" s="7"/>
      <c r="C200" s="7"/>
      <c r="D200" s="84"/>
      <c r="E200" s="193"/>
      <c r="F200" s="193"/>
      <c r="G200" s="193"/>
      <c r="H200" s="8"/>
      <c r="I200" s="8"/>
    </row>
    <row r="201" spans="1:9" ht="12.75">
      <c r="A201" s="7"/>
      <c r="B201" s="7"/>
      <c r="C201" s="7"/>
      <c r="D201" s="6"/>
      <c r="E201" s="193"/>
      <c r="F201" s="193"/>
      <c r="G201" s="193"/>
      <c r="H201" s="8"/>
      <c r="I201" s="8"/>
    </row>
  </sheetData>
  <sheetProtection/>
  <mergeCells count="37">
    <mergeCell ref="A89:E89"/>
    <mergeCell ref="A91:D91"/>
    <mergeCell ref="A192:G192"/>
    <mergeCell ref="E199:G199"/>
    <mergeCell ref="E200:G200"/>
    <mergeCell ref="E201:G201"/>
    <mergeCell ref="B78:D78"/>
    <mergeCell ref="I79:I83"/>
    <mergeCell ref="B83:G83"/>
    <mergeCell ref="A85:G85"/>
    <mergeCell ref="A87:E87"/>
    <mergeCell ref="A88:E88"/>
    <mergeCell ref="B56:D56"/>
    <mergeCell ref="I57:I63"/>
    <mergeCell ref="B63:G63"/>
    <mergeCell ref="B65:D65"/>
    <mergeCell ref="I66:I76"/>
    <mergeCell ref="B76:G76"/>
    <mergeCell ref="B33:D33"/>
    <mergeCell ref="I34:I40"/>
    <mergeCell ref="B40:G40"/>
    <mergeCell ref="B42:D42"/>
    <mergeCell ref="I43:I54"/>
    <mergeCell ref="B54:G54"/>
    <mergeCell ref="A10:I10"/>
    <mergeCell ref="B13:D13"/>
    <mergeCell ref="I14:I18"/>
    <mergeCell ref="B18:G18"/>
    <mergeCell ref="B20:D20"/>
    <mergeCell ref="I21:I31"/>
    <mergeCell ref="B31:G31"/>
    <mergeCell ref="A1:H1"/>
    <mergeCell ref="A2:H2"/>
    <mergeCell ref="A3:H3"/>
    <mergeCell ref="B5:D5"/>
    <mergeCell ref="H5:I5"/>
    <mergeCell ref="H6:I8"/>
  </mergeCells>
  <conditionalFormatting sqref="F192:G192 F12:G13">
    <cfRule type="cellIs" priority="5" dxfId="0" operator="equal" stopIfTrue="1">
      <formula>0</formula>
    </cfRule>
  </conditionalFormatting>
  <conditionalFormatting sqref="F20:G20">
    <cfRule type="cellIs" priority="4" dxfId="0" operator="equal" stopIfTrue="1">
      <formula>0</formula>
    </cfRule>
  </conditionalFormatting>
  <conditionalFormatting sqref="F33:G33">
    <cfRule type="cellIs" priority="3" dxfId="0" operator="equal" stopIfTrue="1">
      <formula>0</formula>
    </cfRule>
  </conditionalFormatting>
  <conditionalFormatting sqref="F56:G56">
    <cfRule type="cellIs" priority="2" dxfId="0" operator="equal" stopIfTrue="1">
      <formula>0</formula>
    </cfRule>
  </conditionalFormatting>
  <conditionalFormatting sqref="F78:G7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1"/>
  <sheetViews>
    <sheetView showGridLines="0" zoomScale="115" zoomScaleNormal="115" zoomScaleSheetLayoutView="115" zoomScalePageLayoutView="0" workbookViewId="0" topLeftCell="A49">
      <selection activeCell="F61" sqref="F61:F62"/>
    </sheetView>
  </sheetViews>
  <sheetFormatPr defaultColWidth="9.140625" defaultRowHeight="12.75"/>
  <cols>
    <col min="1" max="1" width="5.7109375" style="1" customWidth="1"/>
    <col min="2" max="2" width="11.7109375" style="1" customWidth="1"/>
    <col min="3" max="3" width="14.7109375" style="1" customWidth="1"/>
    <col min="4" max="4" width="48.28125" style="3" customWidth="1"/>
    <col min="5" max="5" width="5.7109375" style="1" customWidth="1"/>
    <col min="6" max="6" width="8.140625" style="1" bestFit="1" customWidth="1"/>
    <col min="7" max="8" width="13.28125" style="0" customWidth="1"/>
    <col min="9" max="9" width="8.8515625" style="0" customWidth="1"/>
    <col min="10" max="10" width="3.8515625" style="0" customWidth="1"/>
    <col min="13" max="13" width="12.7109375" style="0" customWidth="1"/>
  </cols>
  <sheetData>
    <row r="1" spans="1:9" ht="46.5" customHeight="1">
      <c r="A1" s="201"/>
      <c r="B1" s="201"/>
      <c r="C1" s="201"/>
      <c r="D1" s="201"/>
      <c r="E1" s="201"/>
      <c r="F1" s="201"/>
      <c r="G1" s="201"/>
      <c r="H1" s="201"/>
      <c r="I1" s="94"/>
    </row>
    <row r="2" spans="1:9" ht="13.5" customHeight="1">
      <c r="A2" s="202"/>
      <c r="B2" s="202"/>
      <c r="C2" s="202"/>
      <c r="D2" s="202"/>
      <c r="E2" s="202"/>
      <c r="F2" s="202"/>
      <c r="G2" s="202"/>
      <c r="H2" s="202"/>
      <c r="I2" s="93"/>
    </row>
    <row r="3" spans="1:9" ht="15" customHeight="1">
      <c r="A3" s="202"/>
      <c r="B3" s="202"/>
      <c r="C3" s="202"/>
      <c r="D3" s="202"/>
      <c r="E3" s="202"/>
      <c r="F3" s="202"/>
      <c r="G3" s="202"/>
      <c r="H3" s="202"/>
      <c r="I3" s="93"/>
    </row>
    <row r="4" spans="1:3" ht="10.5" customHeight="1" thickBot="1">
      <c r="A4" s="2"/>
      <c r="B4" s="2"/>
      <c r="C4" s="2"/>
    </row>
    <row r="5" spans="1:9" ht="12.75">
      <c r="A5" s="11" t="s">
        <v>6</v>
      </c>
      <c r="B5" s="199" t="s">
        <v>62</v>
      </c>
      <c r="C5" s="199"/>
      <c r="D5" s="200"/>
      <c r="E5" s="85"/>
      <c r="F5" s="4"/>
      <c r="G5" s="67"/>
      <c r="H5" s="205" t="s">
        <v>7</v>
      </c>
      <c r="I5" s="206"/>
    </row>
    <row r="6" spans="1:9" ht="12.75">
      <c r="A6" s="12" t="s">
        <v>28</v>
      </c>
      <c r="B6" s="89"/>
      <c r="C6" s="89"/>
      <c r="D6" s="6"/>
      <c r="E6" s="86"/>
      <c r="F6" s="7"/>
      <c r="G6" s="68"/>
      <c r="H6" s="207">
        <v>0.24</v>
      </c>
      <c r="I6" s="208"/>
    </row>
    <row r="7" spans="1:9" ht="13.5" thickBot="1">
      <c r="A7" s="12" t="s">
        <v>164</v>
      </c>
      <c r="B7" s="89"/>
      <c r="C7" s="89"/>
      <c r="D7" s="6"/>
      <c r="E7" s="86"/>
      <c r="F7" s="7"/>
      <c r="G7" s="68"/>
      <c r="H7" s="207"/>
      <c r="I7" s="208"/>
    </row>
    <row r="8" spans="1:9" ht="13.5" thickBot="1">
      <c r="A8" s="13"/>
      <c r="B8" s="140"/>
      <c r="C8" s="140"/>
      <c r="D8" s="9"/>
      <c r="E8" s="64"/>
      <c r="F8" s="141" t="s">
        <v>51</v>
      </c>
      <c r="G8" s="142" t="s">
        <v>170</v>
      </c>
      <c r="H8" s="209"/>
      <c r="I8" s="210"/>
    </row>
    <row r="9" ht="6.75" customHeight="1"/>
    <row r="10" spans="1:9" ht="15">
      <c r="A10" s="203" t="s">
        <v>22</v>
      </c>
      <c r="B10" s="204"/>
      <c r="C10" s="204"/>
      <c r="D10" s="204"/>
      <c r="E10" s="204"/>
      <c r="F10" s="204"/>
      <c r="G10" s="204"/>
      <c r="H10" s="204"/>
      <c r="I10" s="204"/>
    </row>
    <row r="11" spans="1:9" ht="3" customHeight="1" thickBo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3.5" thickBot="1">
      <c r="A12" s="77" t="s">
        <v>0</v>
      </c>
      <c r="B12" s="77" t="s">
        <v>68</v>
      </c>
      <c r="C12" s="77" t="s">
        <v>69</v>
      </c>
      <c r="D12" s="78" t="s">
        <v>1</v>
      </c>
      <c r="E12" s="77" t="s">
        <v>2</v>
      </c>
      <c r="F12" s="77" t="s">
        <v>3</v>
      </c>
      <c r="G12" s="76" t="s">
        <v>4</v>
      </c>
      <c r="H12" s="76" t="s">
        <v>5</v>
      </c>
      <c r="I12" s="76" t="s">
        <v>39</v>
      </c>
    </row>
    <row r="13" spans="1:9" ht="12.75">
      <c r="A13" s="125" t="s">
        <v>36</v>
      </c>
      <c r="B13" s="189" t="s">
        <v>67</v>
      </c>
      <c r="C13" s="189"/>
      <c r="D13" s="189"/>
      <c r="E13" s="126"/>
      <c r="F13" s="126"/>
      <c r="G13" s="127"/>
      <c r="H13" s="127"/>
      <c r="I13" s="128"/>
    </row>
    <row r="14" spans="1:9" ht="12.75">
      <c r="A14" s="96" t="s">
        <v>29</v>
      </c>
      <c r="B14" s="149" t="s">
        <v>23</v>
      </c>
      <c r="C14" s="155">
        <v>103689</v>
      </c>
      <c r="D14" s="143" t="s">
        <v>64</v>
      </c>
      <c r="E14" s="146" t="s">
        <v>24</v>
      </c>
      <c r="F14" s="170">
        <v>2</v>
      </c>
      <c r="G14" s="145"/>
      <c r="H14" s="147">
        <f>(F14*G14)</f>
        <v>0</v>
      </c>
      <c r="I14" s="183" t="e">
        <f>H18/H85</f>
        <v>#DIV/0!</v>
      </c>
    </row>
    <row r="15" spans="1:9" ht="12.75">
      <c r="A15" s="96" t="s">
        <v>30</v>
      </c>
      <c r="B15" s="149" t="s">
        <v>23</v>
      </c>
      <c r="C15" s="155">
        <v>99064</v>
      </c>
      <c r="D15" s="143" t="s">
        <v>123</v>
      </c>
      <c r="E15" s="146" t="s">
        <v>42</v>
      </c>
      <c r="F15" s="170">
        <v>205.27</v>
      </c>
      <c r="G15" s="145"/>
      <c r="H15" s="147">
        <f>(F15*G15)</f>
        <v>0</v>
      </c>
      <c r="I15" s="184"/>
    </row>
    <row r="16" spans="1:9" ht="25.5">
      <c r="A16" s="96" t="s">
        <v>31</v>
      </c>
      <c r="B16" s="149" t="s">
        <v>23</v>
      </c>
      <c r="C16" s="175">
        <v>90776</v>
      </c>
      <c r="D16" s="173" t="s">
        <v>121</v>
      </c>
      <c r="E16" s="110" t="s">
        <v>61</v>
      </c>
      <c r="F16" s="151">
        <v>60</v>
      </c>
      <c r="G16" s="145"/>
      <c r="H16" s="147">
        <f>(F16*G16)</f>
        <v>0</v>
      </c>
      <c r="I16" s="184"/>
    </row>
    <row r="17" spans="1:9" ht="25.5">
      <c r="A17" s="96" t="s">
        <v>41</v>
      </c>
      <c r="B17" s="149" t="s">
        <v>23</v>
      </c>
      <c r="C17" s="175">
        <v>90778</v>
      </c>
      <c r="D17" s="174" t="s">
        <v>122</v>
      </c>
      <c r="E17" s="110" t="s">
        <v>61</v>
      </c>
      <c r="F17" s="151">
        <v>30</v>
      </c>
      <c r="G17" s="145"/>
      <c r="H17" s="147">
        <f>(F17*G17)</f>
        <v>0</v>
      </c>
      <c r="I17" s="184"/>
    </row>
    <row r="18" spans="1:9" ht="12.75">
      <c r="A18" s="96" t="s">
        <v>56</v>
      </c>
      <c r="B18" s="186" t="s">
        <v>40</v>
      </c>
      <c r="C18" s="187"/>
      <c r="D18" s="187"/>
      <c r="E18" s="187"/>
      <c r="F18" s="187"/>
      <c r="G18" s="188"/>
      <c r="H18" s="107">
        <f>SUM(H14:H17)</f>
        <v>0</v>
      </c>
      <c r="I18" s="185"/>
    </row>
    <row r="19" spans="1:9" ht="12.75">
      <c r="A19" s="129"/>
      <c r="B19" s="130"/>
      <c r="C19" s="130"/>
      <c r="D19" s="130"/>
      <c r="E19" s="130"/>
      <c r="F19" s="130"/>
      <c r="G19" s="130"/>
      <c r="H19" s="124"/>
      <c r="I19" s="118"/>
    </row>
    <row r="20" spans="1:9" ht="12.75">
      <c r="A20" s="161" t="s">
        <v>65</v>
      </c>
      <c r="B20" s="192" t="s">
        <v>66</v>
      </c>
      <c r="C20" s="192"/>
      <c r="D20" s="192"/>
      <c r="E20" s="162"/>
      <c r="F20" s="162"/>
      <c r="G20" s="163"/>
      <c r="H20" s="163"/>
      <c r="I20" s="164"/>
    </row>
    <row r="21" spans="1:9" ht="12.75">
      <c r="A21" s="96" t="s">
        <v>32</v>
      </c>
      <c r="B21" s="149" t="s">
        <v>23</v>
      </c>
      <c r="C21" s="149">
        <v>90105</v>
      </c>
      <c r="D21" s="154" t="s">
        <v>131</v>
      </c>
      <c r="E21" s="96" t="s">
        <v>45</v>
      </c>
      <c r="F21" s="148">
        <v>265</v>
      </c>
      <c r="G21" s="145"/>
      <c r="H21" s="165">
        <f aca="true" t="shared" si="0" ref="H21:H29">(F21*G21)</f>
        <v>0</v>
      </c>
      <c r="I21" s="183" t="e">
        <f>H31/H85</f>
        <v>#DIV/0!</v>
      </c>
    </row>
    <row r="22" spans="1:9" ht="12.75">
      <c r="A22" s="96" t="s">
        <v>37</v>
      </c>
      <c r="B22" s="149" t="s">
        <v>23</v>
      </c>
      <c r="C22" s="149">
        <v>104734</v>
      </c>
      <c r="D22" s="154" t="s">
        <v>71</v>
      </c>
      <c r="E22" s="96" t="s">
        <v>45</v>
      </c>
      <c r="F22" s="148">
        <v>215.92</v>
      </c>
      <c r="G22" s="145"/>
      <c r="H22" s="165">
        <f t="shared" si="0"/>
        <v>0</v>
      </c>
      <c r="I22" s="184"/>
    </row>
    <row r="23" spans="1:9" ht="12.75">
      <c r="A23" s="96" t="s">
        <v>38</v>
      </c>
      <c r="B23" s="149" t="s">
        <v>23</v>
      </c>
      <c r="C23" s="149">
        <v>104737</v>
      </c>
      <c r="D23" s="154" t="s">
        <v>139</v>
      </c>
      <c r="E23" s="96" t="s">
        <v>45</v>
      </c>
      <c r="F23" s="148">
        <v>4</v>
      </c>
      <c r="G23" s="145"/>
      <c r="H23" s="165">
        <f>(F23*G23)</f>
        <v>0</v>
      </c>
      <c r="I23" s="184"/>
    </row>
    <row r="24" spans="1:9" ht="25.5">
      <c r="A24" s="96" t="s">
        <v>43</v>
      </c>
      <c r="B24" s="149" t="s">
        <v>23</v>
      </c>
      <c r="C24" s="149">
        <v>95568</v>
      </c>
      <c r="D24" s="154" t="s">
        <v>72</v>
      </c>
      <c r="E24" s="96" t="s">
        <v>42</v>
      </c>
      <c r="F24" s="148">
        <v>87</v>
      </c>
      <c r="G24" s="145"/>
      <c r="H24" s="165">
        <f t="shared" si="0"/>
        <v>0</v>
      </c>
      <c r="I24" s="184"/>
    </row>
    <row r="25" spans="1:9" ht="12.75">
      <c r="A25" s="96" t="s">
        <v>44</v>
      </c>
      <c r="B25" s="149" t="s">
        <v>142</v>
      </c>
      <c r="C25" s="176">
        <v>37453</v>
      </c>
      <c r="D25" s="154" t="s">
        <v>143</v>
      </c>
      <c r="E25" s="96" t="s">
        <v>42</v>
      </c>
      <c r="F25" s="148">
        <v>135</v>
      </c>
      <c r="G25" s="145"/>
      <c r="H25" s="165">
        <f t="shared" si="0"/>
        <v>0</v>
      </c>
      <c r="I25" s="184"/>
    </row>
    <row r="26" spans="1:9" ht="12.75">
      <c r="A26" s="96" t="s">
        <v>48</v>
      </c>
      <c r="B26" s="149" t="s">
        <v>23</v>
      </c>
      <c r="C26" s="149">
        <v>92811</v>
      </c>
      <c r="D26" s="154" t="s">
        <v>141</v>
      </c>
      <c r="E26" s="96" t="s">
        <v>42</v>
      </c>
      <c r="F26" s="148">
        <v>135</v>
      </c>
      <c r="G26" s="145"/>
      <c r="H26" s="165">
        <f t="shared" si="0"/>
        <v>0</v>
      </c>
      <c r="I26" s="184"/>
    </row>
    <row r="27" spans="1:9" ht="12.75">
      <c r="A27" s="96" t="s">
        <v>49</v>
      </c>
      <c r="B27" s="149" t="s">
        <v>23</v>
      </c>
      <c r="C27" s="149">
        <v>97933</v>
      </c>
      <c r="D27" s="154" t="s">
        <v>172</v>
      </c>
      <c r="E27" s="96" t="s">
        <v>73</v>
      </c>
      <c r="F27" s="148">
        <v>6</v>
      </c>
      <c r="G27" s="145"/>
      <c r="H27" s="165">
        <f t="shared" si="0"/>
        <v>0</v>
      </c>
      <c r="I27" s="184"/>
    </row>
    <row r="28" spans="1:9" ht="12.75">
      <c r="A28" s="96" t="s">
        <v>57</v>
      </c>
      <c r="B28" s="149" t="s">
        <v>23</v>
      </c>
      <c r="C28" s="149">
        <v>97933</v>
      </c>
      <c r="D28" s="154" t="s">
        <v>173</v>
      </c>
      <c r="E28" s="96" t="s">
        <v>73</v>
      </c>
      <c r="F28" s="148">
        <v>5</v>
      </c>
      <c r="G28" s="145"/>
      <c r="H28" s="165">
        <f t="shared" si="0"/>
        <v>0</v>
      </c>
      <c r="I28" s="184"/>
    </row>
    <row r="29" spans="1:9" ht="25.5">
      <c r="A29" s="96" t="s">
        <v>58</v>
      </c>
      <c r="B29" s="96" t="s">
        <v>70</v>
      </c>
      <c r="C29" s="149">
        <v>8</v>
      </c>
      <c r="D29" s="154" t="s">
        <v>74</v>
      </c>
      <c r="E29" s="96" t="s">
        <v>73</v>
      </c>
      <c r="F29" s="148">
        <v>4</v>
      </c>
      <c r="G29" s="145"/>
      <c r="H29" s="165">
        <f t="shared" si="0"/>
        <v>0</v>
      </c>
      <c r="I29" s="184"/>
    </row>
    <row r="30" spans="1:9" ht="12.75">
      <c r="A30" s="96" t="s">
        <v>140</v>
      </c>
      <c r="B30" s="149" t="s">
        <v>23</v>
      </c>
      <c r="C30" s="149">
        <v>99273</v>
      </c>
      <c r="D30" s="154" t="s">
        <v>175</v>
      </c>
      <c r="E30" s="96" t="s">
        <v>73</v>
      </c>
      <c r="F30" s="148"/>
      <c r="G30" s="145"/>
      <c r="H30" s="165">
        <f>(F30*G30)</f>
        <v>0</v>
      </c>
      <c r="I30" s="184"/>
    </row>
    <row r="31" spans="1:9" ht="12.75">
      <c r="A31" s="96" t="s">
        <v>176</v>
      </c>
      <c r="B31" s="186" t="s">
        <v>40</v>
      </c>
      <c r="C31" s="187"/>
      <c r="D31" s="187"/>
      <c r="E31" s="187"/>
      <c r="F31" s="187"/>
      <c r="G31" s="188"/>
      <c r="H31" s="107">
        <f>SUM(H21:H30)</f>
        <v>0</v>
      </c>
      <c r="I31" s="185"/>
    </row>
    <row r="32" spans="1:9" ht="12.75">
      <c r="A32" s="129"/>
      <c r="B32" s="130"/>
      <c r="C32" s="130"/>
      <c r="D32" s="130"/>
      <c r="E32" s="130"/>
      <c r="F32" s="130"/>
      <c r="G32" s="130"/>
      <c r="H32" s="124"/>
      <c r="I32" s="118"/>
    </row>
    <row r="33" spans="1:9" ht="12.75">
      <c r="A33" s="161" t="s">
        <v>75</v>
      </c>
      <c r="B33" s="192" t="s">
        <v>76</v>
      </c>
      <c r="C33" s="192"/>
      <c r="D33" s="192"/>
      <c r="E33" s="162"/>
      <c r="F33" s="162"/>
      <c r="G33" s="163"/>
      <c r="H33" s="163"/>
      <c r="I33" s="164"/>
    </row>
    <row r="34" spans="1:9" ht="12.75">
      <c r="A34" s="96" t="s">
        <v>33</v>
      </c>
      <c r="B34" s="149" t="s">
        <v>23</v>
      </c>
      <c r="C34" s="149">
        <v>98525</v>
      </c>
      <c r="D34" s="154" t="s">
        <v>77</v>
      </c>
      <c r="E34" s="96" t="s">
        <v>24</v>
      </c>
      <c r="F34" s="148"/>
      <c r="G34" s="145"/>
      <c r="H34" s="165">
        <f aca="true" t="shared" si="1" ref="H34:H39">(F34*G34)</f>
        <v>0</v>
      </c>
      <c r="I34" s="183" t="e">
        <f>H40/H85</f>
        <v>#DIV/0!</v>
      </c>
    </row>
    <row r="35" spans="1:9" ht="38.25">
      <c r="A35" s="96" t="s">
        <v>34</v>
      </c>
      <c r="B35" s="149" t="s">
        <v>23</v>
      </c>
      <c r="C35" s="149">
        <v>101137</v>
      </c>
      <c r="D35" s="154" t="s">
        <v>154</v>
      </c>
      <c r="E35" s="96" t="s">
        <v>45</v>
      </c>
      <c r="F35" s="148"/>
      <c r="G35" s="145"/>
      <c r="H35" s="165">
        <f t="shared" si="1"/>
        <v>0</v>
      </c>
      <c r="I35" s="184"/>
    </row>
    <row r="36" spans="1:9" ht="38.25">
      <c r="A36" s="96" t="s">
        <v>46</v>
      </c>
      <c r="B36" s="149" t="s">
        <v>23</v>
      </c>
      <c r="C36" s="149">
        <v>101230</v>
      </c>
      <c r="D36" s="154" t="s">
        <v>155</v>
      </c>
      <c r="E36" s="96" t="s">
        <v>45</v>
      </c>
      <c r="F36" s="148"/>
      <c r="G36" s="145"/>
      <c r="H36" s="165">
        <f t="shared" si="1"/>
        <v>0</v>
      </c>
      <c r="I36" s="184"/>
    </row>
    <row r="37" spans="1:9" ht="12.75">
      <c r="A37" s="96" t="s">
        <v>47</v>
      </c>
      <c r="B37" s="149" t="s">
        <v>23</v>
      </c>
      <c r="C37" s="149">
        <v>100574</v>
      </c>
      <c r="D37" s="154" t="s">
        <v>157</v>
      </c>
      <c r="E37" s="96" t="s">
        <v>45</v>
      </c>
      <c r="F37" s="148"/>
      <c r="G37" s="145"/>
      <c r="H37" s="165">
        <f t="shared" si="1"/>
        <v>0</v>
      </c>
      <c r="I37" s="184"/>
    </row>
    <row r="38" spans="1:9" ht="38.25">
      <c r="A38" s="96" t="s">
        <v>50</v>
      </c>
      <c r="B38" s="149" t="s">
        <v>23</v>
      </c>
      <c r="C38" s="149">
        <v>101768</v>
      </c>
      <c r="D38" s="154" t="s">
        <v>156</v>
      </c>
      <c r="E38" s="96" t="s">
        <v>45</v>
      </c>
      <c r="F38" s="148"/>
      <c r="G38" s="145"/>
      <c r="H38" s="165">
        <f t="shared" si="1"/>
        <v>0</v>
      </c>
      <c r="I38" s="184"/>
    </row>
    <row r="39" spans="1:9" ht="12.75">
      <c r="A39" s="96" t="s">
        <v>127</v>
      </c>
      <c r="B39" s="149" t="s">
        <v>23</v>
      </c>
      <c r="C39" s="149">
        <v>100575</v>
      </c>
      <c r="D39" s="154" t="s">
        <v>160</v>
      </c>
      <c r="E39" s="96" t="s">
        <v>24</v>
      </c>
      <c r="F39" s="148"/>
      <c r="G39" s="145"/>
      <c r="H39" s="165">
        <f t="shared" si="1"/>
        <v>0</v>
      </c>
      <c r="I39" s="184"/>
    </row>
    <row r="40" spans="1:9" ht="12.75">
      <c r="A40" s="96" t="s">
        <v>127</v>
      </c>
      <c r="B40" s="186" t="s">
        <v>40</v>
      </c>
      <c r="C40" s="187"/>
      <c r="D40" s="187"/>
      <c r="E40" s="187"/>
      <c r="F40" s="187"/>
      <c r="G40" s="188"/>
      <c r="H40" s="107">
        <f>SUM(H34:H39)</f>
        <v>0</v>
      </c>
      <c r="I40" s="185"/>
    </row>
    <row r="41" spans="1:9" ht="12.75">
      <c r="A41" s="129"/>
      <c r="B41" s="130"/>
      <c r="C41" s="130"/>
      <c r="D41" s="130"/>
      <c r="E41" s="130"/>
      <c r="F41" s="130"/>
      <c r="G41" s="130"/>
      <c r="H41" s="124"/>
      <c r="I41" s="118"/>
    </row>
    <row r="42" spans="1:9" ht="12.75">
      <c r="A42" s="111">
        <v>4</v>
      </c>
      <c r="B42" s="190" t="s">
        <v>52</v>
      </c>
      <c r="C42" s="191"/>
      <c r="D42" s="191"/>
      <c r="E42" s="112"/>
      <c r="F42" s="113"/>
      <c r="G42" s="114"/>
      <c r="H42" s="115"/>
      <c r="I42" s="116"/>
    </row>
    <row r="43" spans="1:9" ht="12.75">
      <c r="A43" s="156" t="s">
        <v>79</v>
      </c>
      <c r="B43" s="149" t="s">
        <v>23</v>
      </c>
      <c r="C43" s="149">
        <v>99814</v>
      </c>
      <c r="D43" s="144" t="s">
        <v>103</v>
      </c>
      <c r="E43" s="146" t="s">
        <v>24</v>
      </c>
      <c r="F43" s="150">
        <v>1901.43</v>
      </c>
      <c r="G43" s="145"/>
      <c r="H43" s="152">
        <f aca="true" t="shared" si="2" ref="H43:H53">(F43*G43)</f>
        <v>0</v>
      </c>
      <c r="I43" s="183" t="e">
        <f>H54/H85</f>
        <v>#DIV/0!</v>
      </c>
    </row>
    <row r="44" spans="1:9" ht="12.75">
      <c r="A44" s="156" t="s">
        <v>80</v>
      </c>
      <c r="B44" s="149" t="s">
        <v>23</v>
      </c>
      <c r="C44" s="149">
        <v>100576</v>
      </c>
      <c r="D44" s="144" t="s">
        <v>78</v>
      </c>
      <c r="E44" s="146" t="s">
        <v>24</v>
      </c>
      <c r="F44" s="150">
        <v>222</v>
      </c>
      <c r="G44" s="145"/>
      <c r="H44" s="152">
        <f>(F44*G44)</f>
        <v>0</v>
      </c>
      <c r="I44" s="184"/>
    </row>
    <row r="45" spans="1:9" ht="25.5">
      <c r="A45" s="156" t="s">
        <v>81</v>
      </c>
      <c r="B45" s="149" t="s">
        <v>23</v>
      </c>
      <c r="C45" s="149">
        <v>96399</v>
      </c>
      <c r="D45" s="144" t="s">
        <v>180</v>
      </c>
      <c r="E45" s="146" t="s">
        <v>45</v>
      </c>
      <c r="F45" s="150">
        <v>33.3</v>
      </c>
      <c r="G45" s="145"/>
      <c r="H45" s="152">
        <f t="shared" si="2"/>
        <v>0</v>
      </c>
      <c r="I45" s="184"/>
    </row>
    <row r="46" spans="1:9" ht="25.5">
      <c r="A46" s="156" t="s">
        <v>82</v>
      </c>
      <c r="B46" s="149" t="s">
        <v>23</v>
      </c>
      <c r="C46" s="149">
        <v>93593</v>
      </c>
      <c r="D46" s="144" t="s">
        <v>135</v>
      </c>
      <c r="E46" s="146" t="s">
        <v>158</v>
      </c>
      <c r="F46" s="150">
        <v>999</v>
      </c>
      <c r="G46" s="145"/>
      <c r="H46" s="152">
        <f t="shared" si="2"/>
        <v>0</v>
      </c>
      <c r="I46" s="184"/>
    </row>
    <row r="47" spans="1:9" ht="12.75">
      <c r="A47" s="156" t="s">
        <v>83</v>
      </c>
      <c r="B47" s="149" t="s">
        <v>23</v>
      </c>
      <c r="C47" s="149">
        <v>96396</v>
      </c>
      <c r="D47" s="144" t="s">
        <v>104</v>
      </c>
      <c r="E47" s="146" t="s">
        <v>45</v>
      </c>
      <c r="F47" s="150">
        <v>33.3</v>
      </c>
      <c r="G47" s="145"/>
      <c r="H47" s="152">
        <f t="shared" si="2"/>
        <v>0</v>
      </c>
      <c r="I47" s="184"/>
    </row>
    <row r="48" spans="1:9" ht="25.5">
      <c r="A48" s="156" t="s">
        <v>84</v>
      </c>
      <c r="B48" s="149" t="s">
        <v>23</v>
      </c>
      <c r="C48" s="149">
        <v>93593</v>
      </c>
      <c r="D48" s="144" t="s">
        <v>136</v>
      </c>
      <c r="E48" s="146" t="s">
        <v>158</v>
      </c>
      <c r="F48" s="150">
        <v>999</v>
      </c>
      <c r="G48" s="145"/>
      <c r="H48" s="152">
        <f t="shared" si="2"/>
        <v>0</v>
      </c>
      <c r="I48" s="184"/>
    </row>
    <row r="49" spans="1:9" ht="25.5">
      <c r="A49" s="156" t="s">
        <v>85</v>
      </c>
      <c r="B49" s="149" t="s">
        <v>70</v>
      </c>
      <c r="C49" s="149">
        <v>18</v>
      </c>
      <c r="D49" s="144" t="s">
        <v>132</v>
      </c>
      <c r="E49" s="146" t="s">
        <v>24</v>
      </c>
      <c r="F49" s="150">
        <v>222</v>
      </c>
      <c r="G49" s="145"/>
      <c r="H49" s="152">
        <f t="shared" si="2"/>
        <v>0</v>
      </c>
      <c r="I49" s="184"/>
    </row>
    <row r="50" spans="1:9" ht="25.5">
      <c r="A50" s="156" t="s">
        <v>86</v>
      </c>
      <c r="B50" s="149" t="s">
        <v>70</v>
      </c>
      <c r="C50" s="149">
        <v>19</v>
      </c>
      <c r="D50" s="144" t="s">
        <v>133</v>
      </c>
      <c r="E50" s="146" t="s">
        <v>24</v>
      </c>
      <c r="F50" s="150">
        <v>1901.43</v>
      </c>
      <c r="G50" s="145"/>
      <c r="H50" s="152">
        <f t="shared" si="2"/>
        <v>0</v>
      </c>
      <c r="I50" s="184"/>
    </row>
    <row r="51" spans="1:9" ht="38.25">
      <c r="A51" s="156" t="s">
        <v>87</v>
      </c>
      <c r="B51" s="149" t="s">
        <v>23</v>
      </c>
      <c r="C51" s="149">
        <v>95995</v>
      </c>
      <c r="D51" s="144" t="s">
        <v>134</v>
      </c>
      <c r="E51" s="146" t="s">
        <v>45</v>
      </c>
      <c r="F51" s="150">
        <v>76.06</v>
      </c>
      <c r="G51" s="145"/>
      <c r="H51" s="152">
        <f t="shared" si="2"/>
        <v>0</v>
      </c>
      <c r="I51" s="184"/>
    </row>
    <row r="52" spans="1:9" ht="25.5">
      <c r="A52" s="156" t="s">
        <v>88</v>
      </c>
      <c r="B52" s="149" t="s">
        <v>23</v>
      </c>
      <c r="C52" s="149">
        <v>93590</v>
      </c>
      <c r="D52" s="144" t="s">
        <v>54</v>
      </c>
      <c r="E52" s="146" t="s">
        <v>158</v>
      </c>
      <c r="F52" s="150">
        <v>5324.2</v>
      </c>
      <c r="G52" s="145"/>
      <c r="H52" s="152">
        <f t="shared" si="2"/>
        <v>0</v>
      </c>
      <c r="I52" s="184"/>
    </row>
    <row r="53" spans="1:9" ht="12.75">
      <c r="A53" s="156" t="s">
        <v>89</v>
      </c>
      <c r="B53" s="149" t="s">
        <v>23</v>
      </c>
      <c r="C53" s="149">
        <v>101002</v>
      </c>
      <c r="D53" s="144" t="s">
        <v>161</v>
      </c>
      <c r="E53" s="146" t="s">
        <v>159</v>
      </c>
      <c r="F53" s="150">
        <v>190.15</v>
      </c>
      <c r="G53" s="145"/>
      <c r="H53" s="152">
        <f t="shared" si="2"/>
        <v>0</v>
      </c>
      <c r="I53" s="184"/>
    </row>
    <row r="54" spans="1:9" ht="12.75">
      <c r="A54" s="156" t="s">
        <v>89</v>
      </c>
      <c r="B54" s="186" t="s">
        <v>40</v>
      </c>
      <c r="C54" s="187"/>
      <c r="D54" s="187"/>
      <c r="E54" s="187"/>
      <c r="F54" s="187"/>
      <c r="G54" s="188"/>
      <c r="H54" s="107">
        <f>SUM(H43:H53)</f>
        <v>0</v>
      </c>
      <c r="I54" s="185"/>
    </row>
    <row r="55" spans="1:9" ht="12.75">
      <c r="A55" s="119"/>
      <c r="B55" s="120"/>
      <c r="C55" s="120"/>
      <c r="D55" s="121"/>
      <c r="E55" s="120"/>
      <c r="F55" s="122"/>
      <c r="G55" s="92"/>
      <c r="H55" s="123"/>
      <c r="I55" s="118"/>
    </row>
    <row r="56" spans="1:9" ht="12.75">
      <c r="A56" s="161" t="s">
        <v>90</v>
      </c>
      <c r="B56" s="192" t="s">
        <v>106</v>
      </c>
      <c r="C56" s="192"/>
      <c r="D56" s="192"/>
      <c r="E56" s="162"/>
      <c r="F56" s="162"/>
      <c r="G56" s="163"/>
      <c r="H56" s="163"/>
      <c r="I56" s="164"/>
    </row>
    <row r="57" spans="1:9" ht="12.75">
      <c r="A57" s="96" t="s">
        <v>91</v>
      </c>
      <c r="B57" s="146" t="s">
        <v>23</v>
      </c>
      <c r="C57" s="96">
        <v>94263</v>
      </c>
      <c r="D57" s="144" t="s">
        <v>105</v>
      </c>
      <c r="E57" s="96" t="s">
        <v>42</v>
      </c>
      <c r="F57" s="148">
        <v>397.24</v>
      </c>
      <c r="G57" s="145"/>
      <c r="H57" s="165">
        <f aca="true" t="shared" si="3" ref="H57:H62">(F57*G57)</f>
        <v>0</v>
      </c>
      <c r="I57" s="183" t="e">
        <f>H63/H85</f>
        <v>#DIV/0!</v>
      </c>
    </row>
    <row r="58" spans="1:9" ht="12.75">
      <c r="A58" s="96" t="s">
        <v>92</v>
      </c>
      <c r="B58" s="146" t="s">
        <v>23</v>
      </c>
      <c r="C58" s="149">
        <v>101617</v>
      </c>
      <c r="D58" s="167" t="s">
        <v>145</v>
      </c>
      <c r="E58" s="96" t="s">
        <v>24</v>
      </c>
      <c r="F58" s="148">
        <v>198.62</v>
      </c>
      <c r="G58" s="145"/>
      <c r="H58" s="165">
        <f t="shared" si="3"/>
        <v>0</v>
      </c>
      <c r="I58" s="184"/>
    </row>
    <row r="59" spans="1:9" ht="12.75">
      <c r="A59" s="96" t="s">
        <v>93</v>
      </c>
      <c r="B59" s="146" t="s">
        <v>23</v>
      </c>
      <c r="C59" s="149">
        <v>96624</v>
      </c>
      <c r="D59" s="167" t="s">
        <v>144</v>
      </c>
      <c r="E59" s="96" t="s">
        <v>45</v>
      </c>
      <c r="F59" s="148">
        <v>17.88</v>
      </c>
      <c r="G59" s="145"/>
      <c r="H59" s="165">
        <f t="shared" si="3"/>
        <v>0</v>
      </c>
      <c r="I59" s="184"/>
    </row>
    <row r="60" spans="1:9" ht="12.75">
      <c r="A60" s="96" t="s">
        <v>107</v>
      </c>
      <c r="B60" s="146" t="s">
        <v>23</v>
      </c>
      <c r="C60" s="149">
        <v>94994</v>
      </c>
      <c r="D60" s="167" t="s">
        <v>174</v>
      </c>
      <c r="E60" s="96" t="s">
        <v>24</v>
      </c>
      <c r="F60" s="148">
        <v>84</v>
      </c>
      <c r="G60" s="145"/>
      <c r="H60" s="165">
        <f t="shared" si="3"/>
        <v>0</v>
      </c>
      <c r="I60" s="184"/>
    </row>
    <row r="61" spans="1:9" ht="12.75">
      <c r="A61" s="96" t="s">
        <v>108</v>
      </c>
      <c r="B61" s="146" t="s">
        <v>23</v>
      </c>
      <c r="C61" s="149">
        <v>94991</v>
      </c>
      <c r="D61" s="167" t="s">
        <v>146</v>
      </c>
      <c r="E61" s="96" t="s">
        <v>45</v>
      </c>
      <c r="F61" s="182">
        <v>40.64</v>
      </c>
      <c r="G61" s="145"/>
      <c r="H61" s="165">
        <f t="shared" si="3"/>
        <v>0</v>
      </c>
      <c r="I61" s="184"/>
    </row>
    <row r="62" spans="1:9" ht="25.5">
      <c r="A62" s="96" t="s">
        <v>109</v>
      </c>
      <c r="B62" s="146" t="s">
        <v>23</v>
      </c>
      <c r="C62" s="149">
        <v>104658</v>
      </c>
      <c r="D62" s="167" t="s">
        <v>182</v>
      </c>
      <c r="E62" s="96" t="s">
        <v>24</v>
      </c>
      <c r="F62" s="148">
        <v>59.6</v>
      </c>
      <c r="G62" s="145"/>
      <c r="H62" s="165">
        <f t="shared" si="3"/>
        <v>0</v>
      </c>
      <c r="I62" s="184"/>
    </row>
    <row r="63" spans="1:9" ht="12.75">
      <c r="A63" s="96" t="s">
        <v>181</v>
      </c>
      <c r="B63" s="186" t="s">
        <v>40</v>
      </c>
      <c r="C63" s="187"/>
      <c r="D63" s="187"/>
      <c r="E63" s="187"/>
      <c r="F63" s="187"/>
      <c r="G63" s="188"/>
      <c r="H63" s="107">
        <f>SUM(H57:H62)</f>
        <v>0</v>
      </c>
      <c r="I63" s="185"/>
    </row>
    <row r="64" spans="1:9" ht="12.75">
      <c r="A64" s="119"/>
      <c r="B64" s="120"/>
      <c r="C64" s="120"/>
      <c r="D64" s="121"/>
      <c r="E64" s="120"/>
      <c r="F64" s="122"/>
      <c r="G64" s="92"/>
      <c r="H64" s="123"/>
      <c r="I64" s="118"/>
    </row>
    <row r="65" spans="1:9" ht="12.75">
      <c r="A65" s="111">
        <v>6</v>
      </c>
      <c r="B65" s="190" t="s">
        <v>53</v>
      </c>
      <c r="C65" s="191"/>
      <c r="D65" s="191"/>
      <c r="E65" s="112"/>
      <c r="F65" s="113"/>
      <c r="G65" s="114"/>
      <c r="H65" s="115"/>
      <c r="I65" s="116"/>
    </row>
    <row r="66" spans="1:9" ht="25.5">
      <c r="A66" s="110" t="s">
        <v>94</v>
      </c>
      <c r="B66" s="146" t="s">
        <v>23</v>
      </c>
      <c r="C66" s="149">
        <v>102509</v>
      </c>
      <c r="D66" s="171" t="s">
        <v>149</v>
      </c>
      <c r="E66" s="172" t="s">
        <v>24</v>
      </c>
      <c r="F66" s="150">
        <v>103.38</v>
      </c>
      <c r="G66" s="151"/>
      <c r="H66" s="152">
        <f aca="true" t="shared" si="4" ref="H66:H74">(F66*G66)</f>
        <v>0</v>
      </c>
      <c r="I66" s="183" t="e">
        <f>H76/H85</f>
        <v>#DIV/0!</v>
      </c>
    </row>
    <row r="67" spans="1:9" ht="25.5">
      <c r="A67" s="110" t="s">
        <v>95</v>
      </c>
      <c r="B67" s="146" t="s">
        <v>23</v>
      </c>
      <c r="C67" s="149">
        <v>102501</v>
      </c>
      <c r="D67" s="171" t="s">
        <v>147</v>
      </c>
      <c r="E67" s="172" t="s">
        <v>24</v>
      </c>
      <c r="F67" s="150">
        <v>8.8</v>
      </c>
      <c r="G67" s="151"/>
      <c r="H67" s="152">
        <f t="shared" si="4"/>
        <v>0</v>
      </c>
      <c r="I67" s="184"/>
    </row>
    <row r="68" spans="1:9" ht="51">
      <c r="A68" s="110" t="s">
        <v>96</v>
      </c>
      <c r="B68" s="146" t="s">
        <v>23</v>
      </c>
      <c r="C68" s="149">
        <v>102512</v>
      </c>
      <c r="D68" s="171" t="s">
        <v>148</v>
      </c>
      <c r="E68" s="172" t="s">
        <v>42</v>
      </c>
      <c r="F68" s="150">
        <v>491.42</v>
      </c>
      <c r="G68" s="151"/>
      <c r="H68" s="152">
        <f>(F68*G68)</f>
        <v>0</v>
      </c>
      <c r="I68" s="184"/>
    </row>
    <row r="69" spans="1:9" ht="25.5">
      <c r="A69" s="110" t="s">
        <v>97</v>
      </c>
      <c r="B69" s="146" t="s">
        <v>23</v>
      </c>
      <c r="C69" s="149">
        <v>102513</v>
      </c>
      <c r="D69" s="171" t="s">
        <v>55</v>
      </c>
      <c r="E69" s="172" t="s">
        <v>24</v>
      </c>
      <c r="F69" s="150">
        <v>5</v>
      </c>
      <c r="G69" s="151"/>
      <c r="H69" s="152">
        <f t="shared" si="4"/>
        <v>0</v>
      </c>
      <c r="I69" s="184"/>
    </row>
    <row r="70" spans="1:9" ht="25.5">
      <c r="A70" s="110" t="s">
        <v>98</v>
      </c>
      <c r="B70" s="146" t="s">
        <v>70</v>
      </c>
      <c r="C70" s="149">
        <v>10</v>
      </c>
      <c r="D70" s="171" t="s">
        <v>130</v>
      </c>
      <c r="E70" s="172" t="s">
        <v>126</v>
      </c>
      <c r="F70" s="150">
        <v>4</v>
      </c>
      <c r="G70" s="151"/>
      <c r="H70" s="152">
        <f t="shared" si="4"/>
        <v>0</v>
      </c>
      <c r="I70" s="184"/>
    </row>
    <row r="71" spans="1:9" ht="38.25">
      <c r="A71" s="110" t="s">
        <v>99</v>
      </c>
      <c r="B71" s="146" t="s">
        <v>70</v>
      </c>
      <c r="C71" s="149">
        <v>11</v>
      </c>
      <c r="D71" s="171" t="s">
        <v>129</v>
      </c>
      <c r="E71" s="172" t="s">
        <v>126</v>
      </c>
      <c r="F71" s="150">
        <v>3</v>
      </c>
      <c r="G71" s="151"/>
      <c r="H71" s="152">
        <f t="shared" si="4"/>
        <v>0</v>
      </c>
      <c r="I71" s="184"/>
    </row>
    <row r="72" spans="1:9" ht="25.5">
      <c r="A72" s="110" t="s">
        <v>100</v>
      </c>
      <c r="B72" s="146" t="s">
        <v>70</v>
      </c>
      <c r="C72" s="149">
        <v>12</v>
      </c>
      <c r="D72" s="144" t="s">
        <v>151</v>
      </c>
      <c r="E72" s="153" t="s">
        <v>126</v>
      </c>
      <c r="F72" s="150">
        <v>4</v>
      </c>
      <c r="G72" s="151"/>
      <c r="H72" s="152">
        <f t="shared" si="4"/>
        <v>0</v>
      </c>
      <c r="I72" s="184"/>
    </row>
    <row r="73" spans="1:9" ht="25.5">
      <c r="A73" s="110" t="s">
        <v>101</v>
      </c>
      <c r="B73" s="146" t="s">
        <v>70</v>
      </c>
      <c r="C73" s="149">
        <v>12</v>
      </c>
      <c r="D73" s="144" t="s">
        <v>150</v>
      </c>
      <c r="E73" s="153" t="s">
        <v>126</v>
      </c>
      <c r="F73" s="150"/>
      <c r="G73" s="151"/>
      <c r="H73" s="152">
        <f t="shared" si="4"/>
        <v>0</v>
      </c>
      <c r="I73" s="184"/>
    </row>
    <row r="74" spans="1:9" ht="25.5">
      <c r="A74" s="110" t="s">
        <v>102</v>
      </c>
      <c r="B74" s="146" t="s">
        <v>70</v>
      </c>
      <c r="C74" s="149">
        <v>12</v>
      </c>
      <c r="D74" s="144" t="s">
        <v>167</v>
      </c>
      <c r="E74" s="153" t="s">
        <v>126</v>
      </c>
      <c r="F74" s="150"/>
      <c r="G74" s="151"/>
      <c r="H74" s="152">
        <f t="shared" si="4"/>
        <v>0</v>
      </c>
      <c r="I74" s="184"/>
    </row>
    <row r="75" spans="1:9" ht="12.75">
      <c r="A75" s="110" t="s">
        <v>152</v>
      </c>
      <c r="B75" s="146" t="s">
        <v>70</v>
      </c>
      <c r="C75" s="149">
        <v>13</v>
      </c>
      <c r="D75" s="144" t="s">
        <v>128</v>
      </c>
      <c r="E75" s="153" t="s">
        <v>126</v>
      </c>
      <c r="F75" s="150">
        <v>4</v>
      </c>
      <c r="G75" s="151"/>
      <c r="H75" s="152">
        <f>(F75*G75)</f>
        <v>0</v>
      </c>
      <c r="I75" s="184"/>
    </row>
    <row r="76" spans="1:9" ht="12.75">
      <c r="A76" s="110" t="s">
        <v>168</v>
      </c>
      <c r="B76" s="186" t="s">
        <v>40</v>
      </c>
      <c r="C76" s="187"/>
      <c r="D76" s="187"/>
      <c r="E76" s="187"/>
      <c r="F76" s="187"/>
      <c r="G76" s="188"/>
      <c r="H76" s="109">
        <f>SUM(H66:H75)</f>
        <v>0</v>
      </c>
      <c r="I76" s="185"/>
    </row>
    <row r="77" spans="1:9" ht="12.75">
      <c r="A77" s="129"/>
      <c r="B77" s="138"/>
      <c r="C77" s="138"/>
      <c r="D77" s="138"/>
      <c r="E77" s="138"/>
      <c r="F77" s="138"/>
      <c r="G77" s="138"/>
      <c r="H77" s="117"/>
      <c r="I77" s="118"/>
    </row>
    <row r="78" spans="1:9" ht="12.75">
      <c r="A78" s="161" t="s">
        <v>110</v>
      </c>
      <c r="B78" s="192" t="s">
        <v>111</v>
      </c>
      <c r="C78" s="192"/>
      <c r="D78" s="192"/>
      <c r="E78" s="162"/>
      <c r="F78" s="162"/>
      <c r="G78" s="163"/>
      <c r="H78" s="163"/>
      <c r="I78" s="164"/>
    </row>
    <row r="79" spans="1:9" ht="30" customHeight="1">
      <c r="A79" s="96" t="s">
        <v>116</v>
      </c>
      <c r="B79" s="146" t="s">
        <v>70</v>
      </c>
      <c r="C79" s="168">
        <v>14</v>
      </c>
      <c r="D79" s="173" t="s">
        <v>112</v>
      </c>
      <c r="E79" s="110" t="s">
        <v>73</v>
      </c>
      <c r="F79" s="178">
        <v>3</v>
      </c>
      <c r="G79" s="145"/>
      <c r="H79" s="165">
        <f>(F79*G79)</f>
        <v>0</v>
      </c>
      <c r="I79" s="183" t="e">
        <f>H83/H85</f>
        <v>#DIV/0!</v>
      </c>
    </row>
    <row r="80" spans="1:9" ht="39.75" customHeight="1">
      <c r="A80" s="96" t="s">
        <v>117</v>
      </c>
      <c r="B80" s="146" t="s">
        <v>70</v>
      </c>
      <c r="C80" s="168">
        <v>15</v>
      </c>
      <c r="D80" s="177" t="s">
        <v>113</v>
      </c>
      <c r="E80" s="110" t="s">
        <v>73</v>
      </c>
      <c r="F80" s="178">
        <v>3</v>
      </c>
      <c r="G80" s="145"/>
      <c r="H80" s="165">
        <f>(F80*G80)</f>
        <v>0</v>
      </c>
      <c r="I80" s="184"/>
    </row>
    <row r="81" spans="1:9" ht="38.25">
      <c r="A81" s="96" t="s">
        <v>118</v>
      </c>
      <c r="B81" s="146" t="s">
        <v>70</v>
      </c>
      <c r="C81" s="168">
        <v>16</v>
      </c>
      <c r="D81" s="174" t="s">
        <v>114</v>
      </c>
      <c r="E81" s="110" t="s">
        <v>73</v>
      </c>
      <c r="F81" s="178">
        <v>1</v>
      </c>
      <c r="G81" s="145"/>
      <c r="H81" s="165">
        <f>(F81*G81)</f>
        <v>0</v>
      </c>
      <c r="I81" s="184"/>
    </row>
    <row r="82" spans="1:9" ht="30" customHeight="1">
      <c r="A82" s="96" t="s">
        <v>119</v>
      </c>
      <c r="B82" s="146" t="s">
        <v>70</v>
      </c>
      <c r="C82" s="168">
        <v>17</v>
      </c>
      <c r="D82" s="174" t="s">
        <v>115</v>
      </c>
      <c r="E82" s="110" t="s">
        <v>73</v>
      </c>
      <c r="F82" s="178">
        <v>3</v>
      </c>
      <c r="G82" s="145"/>
      <c r="H82" s="165">
        <f>(F82*G82)</f>
        <v>0</v>
      </c>
      <c r="I82" s="184"/>
    </row>
    <row r="83" spans="1:9" ht="12.75">
      <c r="A83" s="96" t="s">
        <v>120</v>
      </c>
      <c r="B83" s="186" t="s">
        <v>40</v>
      </c>
      <c r="C83" s="187"/>
      <c r="D83" s="187"/>
      <c r="E83" s="187"/>
      <c r="F83" s="187"/>
      <c r="G83" s="188"/>
      <c r="H83" s="107">
        <f>SUM(H79:H82)</f>
        <v>0</v>
      </c>
      <c r="I83" s="185"/>
    </row>
    <row r="84" spans="1:9" ht="13.5" thickBot="1">
      <c r="A84" s="137"/>
      <c r="B84" s="138"/>
      <c r="C84" s="138"/>
      <c r="D84" s="138"/>
      <c r="E84" s="138"/>
      <c r="F84" s="138"/>
      <c r="G84" s="138"/>
      <c r="H84" s="117"/>
      <c r="I84" s="139"/>
    </row>
    <row r="85" spans="1:9" ht="19.5" customHeight="1" thickBot="1">
      <c r="A85" s="197" t="s">
        <v>35</v>
      </c>
      <c r="B85" s="198"/>
      <c r="C85" s="198"/>
      <c r="D85" s="198"/>
      <c r="E85" s="198"/>
      <c r="F85" s="198"/>
      <c r="G85" s="198"/>
      <c r="H85" s="98">
        <f>H18+H31+H40+H54+H63+H76+H83</f>
        <v>0</v>
      </c>
      <c r="I85" s="108" t="e">
        <f>I14+I21+I34+I43+I57+I66+I79</f>
        <v>#DIV/0!</v>
      </c>
    </row>
    <row r="86" spans="1:9" ht="12.75">
      <c r="A86" s="79" t="s">
        <v>20</v>
      </c>
      <c r="B86" s="7"/>
      <c r="C86" s="7"/>
      <c r="D86" s="6"/>
      <c r="E86" s="7"/>
      <c r="F86" s="7"/>
      <c r="G86" s="8"/>
      <c r="H86" s="8"/>
      <c r="I86" s="8"/>
    </row>
    <row r="87" spans="1:9" ht="12.75">
      <c r="A87" s="194" t="s">
        <v>60</v>
      </c>
      <c r="B87" s="194"/>
      <c r="C87" s="194"/>
      <c r="D87" s="194"/>
      <c r="E87" s="194"/>
      <c r="F87" s="7"/>
      <c r="G87" s="8"/>
      <c r="H87" s="8"/>
      <c r="I87" s="8"/>
    </row>
    <row r="88" spans="1:9" ht="12.75">
      <c r="A88" s="194" t="s">
        <v>162</v>
      </c>
      <c r="B88" s="194"/>
      <c r="C88" s="194"/>
      <c r="D88" s="194"/>
      <c r="E88" s="194"/>
      <c r="F88" s="7"/>
      <c r="G88" s="8"/>
      <c r="H88" s="97"/>
      <c r="I88" s="97"/>
    </row>
    <row r="89" spans="1:9" ht="12.75">
      <c r="A89" s="194" t="s">
        <v>163</v>
      </c>
      <c r="B89" s="194"/>
      <c r="C89" s="194"/>
      <c r="D89" s="194"/>
      <c r="E89" s="194"/>
      <c r="F89" s="7"/>
      <c r="G89" s="8"/>
      <c r="H89" s="97"/>
      <c r="I89" s="97"/>
    </row>
    <row r="90" spans="1:9" ht="12.75">
      <c r="A90" s="86"/>
      <c r="B90" s="7"/>
      <c r="C90" s="7"/>
      <c r="D90" s="6"/>
      <c r="E90" s="7"/>
      <c r="F90" s="7"/>
      <c r="G90" s="8"/>
      <c r="H90" s="8"/>
      <c r="I90" s="8"/>
    </row>
    <row r="91" spans="1:5" ht="12.75" customHeight="1">
      <c r="A91" s="196"/>
      <c r="B91" s="196"/>
      <c r="C91" s="196"/>
      <c r="D91" s="196"/>
      <c r="E91" s="87"/>
    </row>
    <row r="92" ht="12.75">
      <c r="E92"/>
    </row>
    <row r="93" spans="4:9" ht="12.75">
      <c r="D93" s="6"/>
      <c r="E93" s="87"/>
      <c r="F93" s="7"/>
      <c r="G93" s="8"/>
      <c r="H93" s="8"/>
      <c r="I93" s="8"/>
    </row>
    <row r="94" spans="5:9" ht="15.75">
      <c r="E94"/>
      <c r="F94" s="81"/>
      <c r="G94" s="88"/>
      <c r="H94" s="8"/>
      <c r="I94" s="8"/>
    </row>
    <row r="95" spans="4:9" ht="12.75">
      <c r="D95" s="80"/>
      <c r="E95" s="87"/>
      <c r="F95" s="7"/>
      <c r="G95" s="82"/>
      <c r="H95" s="8"/>
      <c r="I95" s="8"/>
    </row>
    <row r="96" spans="4:5" ht="12.75">
      <c r="D96" s="80"/>
      <c r="E96"/>
    </row>
    <row r="184" spans="1:9" ht="12.75">
      <c r="A184" s="7"/>
      <c r="B184" s="7"/>
      <c r="C184" s="7"/>
      <c r="D184" s="6"/>
      <c r="E184" s="7"/>
      <c r="F184" s="7"/>
      <c r="G184" s="8"/>
      <c r="H184" s="8"/>
      <c r="I184" s="8"/>
    </row>
    <row r="185" spans="1:9" ht="12.75">
      <c r="A185" s="7"/>
      <c r="B185" s="7"/>
      <c r="C185" s="7"/>
      <c r="D185" s="6"/>
      <c r="E185" s="7"/>
      <c r="F185" s="7"/>
      <c r="G185" s="8"/>
      <c r="H185" s="8"/>
      <c r="I185" s="8"/>
    </row>
    <row r="186" spans="1:9" ht="12.75">
      <c r="A186" s="7"/>
      <c r="B186" s="7"/>
      <c r="C186" s="7"/>
      <c r="D186" s="6"/>
      <c r="E186" s="7"/>
      <c r="F186" s="7"/>
      <c r="G186" s="8"/>
      <c r="H186" s="8"/>
      <c r="I186" s="8"/>
    </row>
    <row r="187" spans="1:9" ht="12.75">
      <c r="A187" s="7"/>
      <c r="B187" s="7"/>
      <c r="C187" s="7"/>
      <c r="D187" s="6"/>
      <c r="E187" s="7"/>
      <c r="F187" s="7"/>
      <c r="G187" s="8"/>
      <c r="H187" s="8"/>
      <c r="I187" s="8"/>
    </row>
    <row r="188" spans="1:9" ht="12.75">
      <c r="A188" s="7"/>
      <c r="B188" s="7"/>
      <c r="C188" s="7"/>
      <c r="D188" s="6"/>
      <c r="E188" s="7"/>
      <c r="F188" s="7"/>
      <c r="G188" s="8"/>
      <c r="H188" s="8"/>
      <c r="I188" s="8"/>
    </row>
    <row r="189" spans="1:9" ht="12.75">
      <c r="A189" s="7"/>
      <c r="B189" s="7"/>
      <c r="C189" s="7"/>
      <c r="D189" s="6"/>
      <c r="E189" s="7"/>
      <c r="F189" s="7"/>
      <c r="G189" s="8"/>
      <c r="H189" s="8"/>
      <c r="I189" s="8"/>
    </row>
    <row r="190" spans="1:9" ht="12.75">
      <c r="A190" s="7"/>
      <c r="B190" s="7"/>
      <c r="C190" s="7"/>
      <c r="D190" s="6"/>
      <c r="E190" s="7"/>
      <c r="F190" s="7"/>
      <c r="G190" s="8"/>
      <c r="H190" s="8"/>
      <c r="I190" s="8"/>
    </row>
    <row r="191" spans="1:9" ht="12.75">
      <c r="A191" s="7"/>
      <c r="B191" s="7"/>
      <c r="C191" s="7"/>
      <c r="D191" s="6"/>
      <c r="E191" s="7"/>
      <c r="F191" s="7"/>
      <c r="G191" s="8"/>
      <c r="H191" s="8"/>
      <c r="I191" s="8"/>
    </row>
    <row r="192" spans="1:9" ht="12.75">
      <c r="A192" s="195"/>
      <c r="B192" s="195"/>
      <c r="C192" s="195"/>
      <c r="D192" s="195"/>
      <c r="E192" s="195"/>
      <c r="F192" s="195"/>
      <c r="G192" s="195"/>
      <c r="H192" s="83"/>
      <c r="I192" s="83"/>
    </row>
    <row r="193" spans="1:9" ht="12.75">
      <c r="A193" s="7"/>
      <c r="B193" s="7"/>
      <c r="C193" s="7"/>
      <c r="D193" s="6"/>
      <c r="E193" s="7"/>
      <c r="F193" s="7"/>
      <c r="G193" s="8"/>
      <c r="H193" s="8"/>
      <c r="I193" s="8"/>
    </row>
    <row r="194" spans="1:9" ht="12.75">
      <c r="A194" s="7"/>
      <c r="B194" s="7"/>
      <c r="C194" s="7"/>
      <c r="D194" s="6"/>
      <c r="E194" s="7"/>
      <c r="F194" s="7"/>
      <c r="G194" s="8"/>
      <c r="H194" s="8"/>
      <c r="I194" s="8"/>
    </row>
    <row r="195" spans="1:9" ht="12.75">
      <c r="A195" s="7"/>
      <c r="B195" s="7"/>
      <c r="C195" s="7"/>
      <c r="D195" s="6"/>
      <c r="E195" s="7"/>
      <c r="F195" s="7"/>
      <c r="G195" s="8"/>
      <c r="H195" s="8"/>
      <c r="I195" s="8"/>
    </row>
    <row r="196" spans="1:9" ht="12.75">
      <c r="A196" s="7"/>
      <c r="B196" s="7"/>
      <c r="C196" s="7"/>
      <c r="D196" s="6"/>
      <c r="E196" s="7"/>
      <c r="F196" s="7"/>
      <c r="G196" s="8"/>
      <c r="H196" s="8"/>
      <c r="I196" s="8"/>
    </row>
    <row r="197" spans="1:9" ht="12.75">
      <c r="A197" s="7"/>
      <c r="B197" s="7"/>
      <c r="C197" s="7"/>
      <c r="D197" s="6"/>
      <c r="E197" s="7"/>
      <c r="F197" s="7"/>
      <c r="G197" s="8"/>
      <c r="H197" s="8"/>
      <c r="I197" s="8"/>
    </row>
    <row r="198" spans="1:9" ht="12.75">
      <c r="A198" s="7"/>
      <c r="B198" s="7"/>
      <c r="C198" s="7"/>
      <c r="D198" s="6"/>
      <c r="E198" s="7"/>
      <c r="F198" s="7"/>
      <c r="G198" s="8"/>
      <c r="H198" s="8"/>
      <c r="I198" s="8"/>
    </row>
    <row r="199" spans="1:9" ht="12.75">
      <c r="A199" s="7"/>
      <c r="B199" s="7"/>
      <c r="C199" s="7"/>
      <c r="D199" s="84"/>
      <c r="E199" s="193"/>
      <c r="F199" s="193"/>
      <c r="G199" s="193"/>
      <c r="H199" s="8"/>
      <c r="I199" s="8"/>
    </row>
    <row r="200" spans="1:9" ht="12.75">
      <c r="A200" s="7"/>
      <c r="B200" s="7"/>
      <c r="C200" s="7"/>
      <c r="D200" s="84"/>
      <c r="E200" s="193"/>
      <c r="F200" s="193"/>
      <c r="G200" s="193"/>
      <c r="H200" s="8"/>
      <c r="I200" s="8"/>
    </row>
    <row r="201" spans="1:9" ht="12.75">
      <c r="A201" s="7"/>
      <c r="B201" s="7"/>
      <c r="C201" s="7"/>
      <c r="D201" s="6"/>
      <c r="E201" s="193"/>
      <c r="F201" s="193"/>
      <c r="G201" s="193"/>
      <c r="H201" s="8"/>
      <c r="I201" s="8"/>
    </row>
  </sheetData>
  <sheetProtection/>
  <mergeCells count="37">
    <mergeCell ref="A89:E89"/>
    <mergeCell ref="A91:D91"/>
    <mergeCell ref="A192:G192"/>
    <mergeCell ref="E199:G199"/>
    <mergeCell ref="E200:G200"/>
    <mergeCell ref="E201:G201"/>
    <mergeCell ref="B78:D78"/>
    <mergeCell ref="I79:I83"/>
    <mergeCell ref="B83:G83"/>
    <mergeCell ref="A85:G85"/>
    <mergeCell ref="A87:E87"/>
    <mergeCell ref="A88:E88"/>
    <mergeCell ref="B56:D56"/>
    <mergeCell ref="I57:I63"/>
    <mergeCell ref="B63:G63"/>
    <mergeCell ref="B65:D65"/>
    <mergeCell ref="I66:I76"/>
    <mergeCell ref="B76:G76"/>
    <mergeCell ref="B33:D33"/>
    <mergeCell ref="I34:I40"/>
    <mergeCell ref="B40:G40"/>
    <mergeCell ref="B42:D42"/>
    <mergeCell ref="I43:I54"/>
    <mergeCell ref="B54:G54"/>
    <mergeCell ref="A10:I10"/>
    <mergeCell ref="B13:D13"/>
    <mergeCell ref="I14:I18"/>
    <mergeCell ref="B18:G18"/>
    <mergeCell ref="B20:D20"/>
    <mergeCell ref="I21:I31"/>
    <mergeCell ref="B31:G31"/>
    <mergeCell ref="A1:H1"/>
    <mergeCell ref="A2:H2"/>
    <mergeCell ref="A3:H3"/>
    <mergeCell ref="B5:D5"/>
    <mergeCell ref="H5:I5"/>
    <mergeCell ref="H6:I8"/>
  </mergeCells>
  <conditionalFormatting sqref="F192:G192 F12:G13">
    <cfRule type="cellIs" priority="5" dxfId="0" operator="equal" stopIfTrue="1">
      <formula>0</formula>
    </cfRule>
  </conditionalFormatting>
  <conditionalFormatting sqref="F20:G20">
    <cfRule type="cellIs" priority="4" dxfId="0" operator="equal" stopIfTrue="1">
      <formula>0</formula>
    </cfRule>
  </conditionalFormatting>
  <conditionalFormatting sqref="F33:G33">
    <cfRule type="cellIs" priority="3" dxfId="0" operator="equal" stopIfTrue="1">
      <formula>0</formula>
    </cfRule>
  </conditionalFormatting>
  <conditionalFormatting sqref="F56:G56">
    <cfRule type="cellIs" priority="2" dxfId="0" operator="equal" stopIfTrue="1">
      <formula>0</formula>
    </cfRule>
  </conditionalFormatting>
  <conditionalFormatting sqref="F78:G7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1"/>
  <sheetViews>
    <sheetView showGridLines="0" zoomScale="115" zoomScaleNormal="115" zoomScaleSheetLayoutView="115" zoomScalePageLayoutView="0" workbookViewId="0" topLeftCell="A55">
      <selection activeCell="F62" sqref="F62"/>
    </sheetView>
  </sheetViews>
  <sheetFormatPr defaultColWidth="9.140625" defaultRowHeight="12.75"/>
  <cols>
    <col min="1" max="1" width="5.7109375" style="1" customWidth="1"/>
    <col min="2" max="2" width="11.7109375" style="1" customWidth="1"/>
    <col min="3" max="3" width="14.7109375" style="1" customWidth="1"/>
    <col min="4" max="4" width="48.28125" style="3" customWidth="1"/>
    <col min="5" max="5" width="5.7109375" style="1" customWidth="1"/>
    <col min="6" max="6" width="8.140625" style="1" bestFit="1" customWidth="1"/>
    <col min="7" max="8" width="13.28125" style="0" customWidth="1"/>
    <col min="9" max="9" width="8.8515625" style="0" customWidth="1"/>
    <col min="10" max="10" width="3.8515625" style="0" customWidth="1"/>
    <col min="13" max="13" width="12.7109375" style="0" customWidth="1"/>
  </cols>
  <sheetData>
    <row r="1" spans="1:9" ht="46.5" customHeight="1">
      <c r="A1" s="201"/>
      <c r="B1" s="201"/>
      <c r="C1" s="201"/>
      <c r="D1" s="201"/>
      <c r="E1" s="201"/>
      <c r="F1" s="201"/>
      <c r="G1" s="201"/>
      <c r="H1" s="201"/>
      <c r="I1" s="94"/>
    </row>
    <row r="2" spans="1:9" ht="13.5" customHeight="1">
      <c r="A2" s="202"/>
      <c r="B2" s="202"/>
      <c r="C2" s="202"/>
      <c r="D2" s="202"/>
      <c r="E2" s="202"/>
      <c r="F2" s="202"/>
      <c r="G2" s="202"/>
      <c r="H2" s="202"/>
      <c r="I2" s="93"/>
    </row>
    <row r="3" spans="1:9" ht="15" customHeight="1">
      <c r="A3" s="202"/>
      <c r="B3" s="202"/>
      <c r="C3" s="202"/>
      <c r="D3" s="202"/>
      <c r="E3" s="202"/>
      <c r="F3" s="202"/>
      <c r="G3" s="202"/>
      <c r="H3" s="202"/>
      <c r="I3" s="93"/>
    </row>
    <row r="4" spans="1:3" ht="10.5" customHeight="1" thickBot="1">
      <c r="A4" s="2"/>
      <c r="B4" s="2"/>
      <c r="C4" s="2"/>
    </row>
    <row r="5" spans="1:9" ht="12.75">
      <c r="A5" s="11" t="s">
        <v>6</v>
      </c>
      <c r="B5" s="199" t="s">
        <v>62</v>
      </c>
      <c r="C5" s="199"/>
      <c r="D5" s="200"/>
      <c r="E5" s="85"/>
      <c r="F5" s="4"/>
      <c r="G5" s="67"/>
      <c r="H5" s="205" t="s">
        <v>7</v>
      </c>
      <c r="I5" s="206"/>
    </row>
    <row r="6" spans="1:9" ht="12.75">
      <c r="A6" s="12" t="s">
        <v>28</v>
      </c>
      <c r="B6" s="89"/>
      <c r="C6" s="89"/>
      <c r="D6" s="6"/>
      <c r="E6" s="86"/>
      <c r="F6" s="7"/>
      <c r="G6" s="68"/>
      <c r="H6" s="207">
        <v>0.24</v>
      </c>
      <c r="I6" s="208"/>
    </row>
    <row r="7" spans="1:9" ht="13.5" thickBot="1">
      <c r="A7" s="12" t="s">
        <v>165</v>
      </c>
      <c r="B7" s="89"/>
      <c r="C7" s="89"/>
      <c r="D7" s="6"/>
      <c r="E7" s="86"/>
      <c r="F7" s="7"/>
      <c r="G7" s="68"/>
      <c r="H7" s="207"/>
      <c r="I7" s="208"/>
    </row>
    <row r="8" spans="1:9" ht="13.5" thickBot="1">
      <c r="A8" s="13"/>
      <c r="B8" s="140"/>
      <c r="C8" s="140"/>
      <c r="D8" s="9"/>
      <c r="E8" s="64"/>
      <c r="F8" s="141" t="s">
        <v>51</v>
      </c>
      <c r="G8" s="142" t="s">
        <v>166</v>
      </c>
      <c r="H8" s="209"/>
      <c r="I8" s="210"/>
    </row>
    <row r="9" ht="6.75" customHeight="1"/>
    <row r="10" spans="1:9" ht="15">
      <c r="A10" s="203" t="s">
        <v>22</v>
      </c>
      <c r="B10" s="204"/>
      <c r="C10" s="204"/>
      <c r="D10" s="204"/>
      <c r="E10" s="204"/>
      <c r="F10" s="204"/>
      <c r="G10" s="204"/>
      <c r="H10" s="204"/>
      <c r="I10" s="204"/>
    </row>
    <row r="11" spans="1:9" ht="3" customHeight="1" thickBo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3.5" thickBot="1">
      <c r="A12" s="77" t="s">
        <v>0</v>
      </c>
      <c r="B12" s="77" t="s">
        <v>68</v>
      </c>
      <c r="C12" s="77" t="s">
        <v>69</v>
      </c>
      <c r="D12" s="78" t="s">
        <v>1</v>
      </c>
      <c r="E12" s="77" t="s">
        <v>2</v>
      </c>
      <c r="F12" s="77" t="s">
        <v>3</v>
      </c>
      <c r="G12" s="76" t="s">
        <v>4</v>
      </c>
      <c r="H12" s="76" t="s">
        <v>5</v>
      </c>
      <c r="I12" s="76" t="s">
        <v>39</v>
      </c>
    </row>
    <row r="13" spans="1:9" ht="12.75">
      <c r="A13" s="125" t="s">
        <v>36</v>
      </c>
      <c r="B13" s="189" t="s">
        <v>67</v>
      </c>
      <c r="C13" s="189"/>
      <c r="D13" s="189"/>
      <c r="E13" s="126"/>
      <c r="F13" s="126"/>
      <c r="G13" s="127"/>
      <c r="H13" s="127"/>
      <c r="I13" s="128"/>
    </row>
    <row r="14" spans="1:9" ht="12.75">
      <c r="A14" s="96" t="s">
        <v>29</v>
      </c>
      <c r="B14" s="149" t="s">
        <v>23</v>
      </c>
      <c r="C14" s="155">
        <v>103689</v>
      </c>
      <c r="D14" s="143" t="s">
        <v>64</v>
      </c>
      <c r="E14" s="146" t="s">
        <v>24</v>
      </c>
      <c r="F14" s="170"/>
      <c r="G14" s="145"/>
      <c r="H14" s="147">
        <f>(F14*G14)</f>
        <v>0</v>
      </c>
      <c r="I14" s="183" t="e">
        <f>H18/H85</f>
        <v>#DIV/0!</v>
      </c>
    </row>
    <row r="15" spans="1:9" ht="12.75">
      <c r="A15" s="96" t="s">
        <v>30</v>
      </c>
      <c r="B15" s="149" t="s">
        <v>23</v>
      </c>
      <c r="C15" s="155">
        <v>99064</v>
      </c>
      <c r="D15" s="143" t="s">
        <v>123</v>
      </c>
      <c r="E15" s="146" t="s">
        <v>42</v>
      </c>
      <c r="F15" s="170">
        <v>70.82</v>
      </c>
      <c r="G15" s="145"/>
      <c r="H15" s="147">
        <f>(F15*G15)</f>
        <v>0</v>
      </c>
      <c r="I15" s="184"/>
    </row>
    <row r="16" spans="1:9" ht="25.5">
      <c r="A16" s="96" t="s">
        <v>31</v>
      </c>
      <c r="B16" s="149" t="s">
        <v>23</v>
      </c>
      <c r="C16" s="175">
        <v>90776</v>
      </c>
      <c r="D16" s="173" t="s">
        <v>121</v>
      </c>
      <c r="E16" s="110" t="s">
        <v>61</v>
      </c>
      <c r="F16" s="151">
        <v>20</v>
      </c>
      <c r="G16" s="145"/>
      <c r="H16" s="147">
        <f>(F16*G16)</f>
        <v>0</v>
      </c>
      <c r="I16" s="184"/>
    </row>
    <row r="17" spans="1:9" ht="25.5">
      <c r="A17" s="96" t="s">
        <v>41</v>
      </c>
      <c r="B17" s="149" t="s">
        <v>23</v>
      </c>
      <c r="C17" s="175">
        <v>90778</v>
      </c>
      <c r="D17" s="174" t="s">
        <v>122</v>
      </c>
      <c r="E17" s="110" t="s">
        <v>61</v>
      </c>
      <c r="F17" s="151">
        <v>10</v>
      </c>
      <c r="G17" s="145"/>
      <c r="H17" s="147">
        <f>(F17*G17)</f>
        <v>0</v>
      </c>
      <c r="I17" s="184"/>
    </row>
    <row r="18" spans="1:9" ht="12.75">
      <c r="A18" s="96" t="s">
        <v>56</v>
      </c>
      <c r="B18" s="186" t="s">
        <v>40</v>
      </c>
      <c r="C18" s="187"/>
      <c r="D18" s="187"/>
      <c r="E18" s="187"/>
      <c r="F18" s="187"/>
      <c r="G18" s="188"/>
      <c r="H18" s="107">
        <f>SUM(H14:H17)</f>
        <v>0</v>
      </c>
      <c r="I18" s="185"/>
    </row>
    <row r="19" spans="1:9" ht="12.75">
      <c r="A19" s="129"/>
      <c r="B19" s="130"/>
      <c r="C19" s="130"/>
      <c r="D19" s="130"/>
      <c r="E19" s="130"/>
      <c r="F19" s="130"/>
      <c r="G19" s="130"/>
      <c r="H19" s="124"/>
      <c r="I19" s="118"/>
    </row>
    <row r="20" spans="1:9" ht="12.75">
      <c r="A20" s="161" t="s">
        <v>65</v>
      </c>
      <c r="B20" s="192" t="s">
        <v>66</v>
      </c>
      <c r="C20" s="192"/>
      <c r="D20" s="192"/>
      <c r="E20" s="162"/>
      <c r="F20" s="162"/>
      <c r="G20" s="163"/>
      <c r="H20" s="163"/>
      <c r="I20" s="164"/>
    </row>
    <row r="21" spans="1:9" ht="12.75">
      <c r="A21" s="96" t="s">
        <v>32</v>
      </c>
      <c r="B21" s="149" t="s">
        <v>23</v>
      </c>
      <c r="C21" s="149">
        <v>90105</v>
      </c>
      <c r="D21" s="154" t="s">
        <v>131</v>
      </c>
      <c r="E21" s="96" t="s">
        <v>45</v>
      </c>
      <c r="F21" s="148">
        <v>16</v>
      </c>
      <c r="G21" s="145"/>
      <c r="H21" s="165">
        <f aca="true" t="shared" si="0" ref="H21:H29">(F21*G21)</f>
        <v>0</v>
      </c>
      <c r="I21" s="183" t="e">
        <f>H31/H85</f>
        <v>#DIV/0!</v>
      </c>
    </row>
    <row r="22" spans="1:9" ht="12.75">
      <c r="A22" s="96" t="s">
        <v>37</v>
      </c>
      <c r="B22" s="149" t="s">
        <v>23</v>
      </c>
      <c r="C22" s="149">
        <v>104734</v>
      </c>
      <c r="D22" s="154" t="s">
        <v>71</v>
      </c>
      <c r="E22" s="96" t="s">
        <v>45</v>
      </c>
      <c r="F22" s="148">
        <v>14.24</v>
      </c>
      <c r="G22" s="145"/>
      <c r="H22" s="165">
        <f t="shared" si="0"/>
        <v>0</v>
      </c>
      <c r="I22" s="184"/>
    </row>
    <row r="23" spans="1:9" ht="12.75">
      <c r="A23" s="96" t="s">
        <v>38</v>
      </c>
      <c r="B23" s="149" t="s">
        <v>23</v>
      </c>
      <c r="C23" s="149">
        <v>104737</v>
      </c>
      <c r="D23" s="154" t="s">
        <v>139</v>
      </c>
      <c r="E23" s="96" t="s">
        <v>45</v>
      </c>
      <c r="F23" s="148"/>
      <c r="G23" s="145"/>
      <c r="H23" s="165">
        <f>(F23*G23)</f>
        <v>0</v>
      </c>
      <c r="I23" s="184"/>
    </row>
    <row r="24" spans="1:9" ht="25.5">
      <c r="A24" s="96" t="s">
        <v>43</v>
      </c>
      <c r="B24" s="149" t="s">
        <v>23</v>
      </c>
      <c r="C24" s="149">
        <v>95568</v>
      </c>
      <c r="D24" s="154" t="s">
        <v>72</v>
      </c>
      <c r="E24" s="96" t="s">
        <v>42</v>
      </c>
      <c r="F24" s="148">
        <v>14</v>
      </c>
      <c r="G24" s="145"/>
      <c r="H24" s="165">
        <f t="shared" si="0"/>
        <v>0</v>
      </c>
      <c r="I24" s="184"/>
    </row>
    <row r="25" spans="1:9" ht="12.75">
      <c r="A25" s="96" t="s">
        <v>44</v>
      </c>
      <c r="B25" s="149" t="s">
        <v>142</v>
      </c>
      <c r="C25" s="176">
        <v>37453</v>
      </c>
      <c r="D25" s="154" t="s">
        <v>143</v>
      </c>
      <c r="E25" s="96" t="s">
        <v>42</v>
      </c>
      <c r="F25" s="148"/>
      <c r="G25" s="145"/>
      <c r="H25" s="165">
        <f t="shared" si="0"/>
        <v>0</v>
      </c>
      <c r="I25" s="184"/>
    </row>
    <row r="26" spans="1:9" ht="12.75">
      <c r="A26" s="96" t="s">
        <v>48</v>
      </c>
      <c r="B26" s="149" t="s">
        <v>23</v>
      </c>
      <c r="C26" s="149">
        <v>92811</v>
      </c>
      <c r="D26" s="154" t="s">
        <v>141</v>
      </c>
      <c r="E26" s="96" t="s">
        <v>42</v>
      </c>
      <c r="F26" s="148"/>
      <c r="G26" s="145"/>
      <c r="H26" s="165">
        <f t="shared" si="0"/>
        <v>0</v>
      </c>
      <c r="I26" s="184"/>
    </row>
    <row r="27" spans="1:9" ht="12.75">
      <c r="A27" s="96" t="s">
        <v>49</v>
      </c>
      <c r="B27" s="149" t="s">
        <v>23</v>
      </c>
      <c r="C27" s="149">
        <v>97933</v>
      </c>
      <c r="D27" s="154" t="s">
        <v>172</v>
      </c>
      <c r="E27" s="96" t="s">
        <v>73</v>
      </c>
      <c r="F27" s="148">
        <v>2</v>
      </c>
      <c r="G27" s="145"/>
      <c r="H27" s="165">
        <f t="shared" si="0"/>
        <v>0</v>
      </c>
      <c r="I27" s="184"/>
    </row>
    <row r="28" spans="1:9" ht="12.75">
      <c r="A28" s="96" t="s">
        <v>57</v>
      </c>
      <c r="B28" s="149" t="s">
        <v>23</v>
      </c>
      <c r="C28" s="149">
        <v>97933</v>
      </c>
      <c r="D28" s="154" t="s">
        <v>173</v>
      </c>
      <c r="E28" s="96" t="s">
        <v>73</v>
      </c>
      <c r="F28" s="148"/>
      <c r="G28" s="145"/>
      <c r="H28" s="165">
        <f t="shared" si="0"/>
        <v>0</v>
      </c>
      <c r="I28" s="184"/>
    </row>
    <row r="29" spans="1:9" ht="25.5">
      <c r="A29" s="96" t="s">
        <v>58</v>
      </c>
      <c r="B29" s="96" t="s">
        <v>70</v>
      </c>
      <c r="C29" s="149">
        <v>8</v>
      </c>
      <c r="D29" s="154" t="s">
        <v>74</v>
      </c>
      <c r="E29" s="96" t="s">
        <v>73</v>
      </c>
      <c r="F29" s="148"/>
      <c r="G29" s="145"/>
      <c r="H29" s="165">
        <f t="shared" si="0"/>
        <v>0</v>
      </c>
      <c r="I29" s="184"/>
    </row>
    <row r="30" spans="1:9" ht="12.75">
      <c r="A30" s="96" t="s">
        <v>140</v>
      </c>
      <c r="B30" s="149" t="s">
        <v>23</v>
      </c>
      <c r="C30" s="149">
        <v>99273</v>
      </c>
      <c r="D30" s="154" t="s">
        <v>175</v>
      </c>
      <c r="E30" s="96" t="s">
        <v>73</v>
      </c>
      <c r="F30" s="148"/>
      <c r="G30" s="145"/>
      <c r="H30" s="165">
        <f>(F30*G30)</f>
        <v>0</v>
      </c>
      <c r="I30" s="184"/>
    </row>
    <row r="31" spans="1:9" ht="12.75">
      <c r="A31" s="96" t="s">
        <v>176</v>
      </c>
      <c r="B31" s="186" t="s">
        <v>40</v>
      </c>
      <c r="C31" s="187"/>
      <c r="D31" s="187"/>
      <c r="E31" s="187"/>
      <c r="F31" s="187"/>
      <c r="G31" s="188"/>
      <c r="H31" s="107">
        <f>SUM(H21:H30)</f>
        <v>0</v>
      </c>
      <c r="I31" s="185"/>
    </row>
    <row r="32" spans="1:9" ht="12.75">
      <c r="A32" s="129"/>
      <c r="B32" s="130"/>
      <c r="C32" s="130"/>
      <c r="D32" s="130"/>
      <c r="E32" s="130"/>
      <c r="F32" s="130"/>
      <c r="G32" s="130"/>
      <c r="H32" s="124"/>
      <c r="I32" s="118"/>
    </row>
    <row r="33" spans="1:9" ht="12.75">
      <c r="A33" s="161" t="s">
        <v>75</v>
      </c>
      <c r="B33" s="192" t="s">
        <v>76</v>
      </c>
      <c r="C33" s="192"/>
      <c r="D33" s="192"/>
      <c r="E33" s="162"/>
      <c r="F33" s="162"/>
      <c r="G33" s="163"/>
      <c r="H33" s="163"/>
      <c r="I33" s="164"/>
    </row>
    <row r="34" spans="1:9" ht="12.75">
      <c r="A34" s="96" t="s">
        <v>33</v>
      </c>
      <c r="B34" s="149" t="s">
        <v>23</v>
      </c>
      <c r="C34" s="149">
        <v>98525</v>
      </c>
      <c r="D34" s="154" t="s">
        <v>77</v>
      </c>
      <c r="E34" s="96" t="s">
        <v>24</v>
      </c>
      <c r="F34" s="148">
        <v>566.56</v>
      </c>
      <c r="G34" s="145"/>
      <c r="H34" s="165">
        <f aca="true" t="shared" si="1" ref="H34:H39">(F34*G34)</f>
        <v>0</v>
      </c>
      <c r="I34" s="183" t="e">
        <f>H40/H85</f>
        <v>#DIV/0!</v>
      </c>
    </row>
    <row r="35" spans="1:9" ht="38.25">
      <c r="A35" s="96" t="s">
        <v>34</v>
      </c>
      <c r="B35" s="149" t="s">
        <v>23</v>
      </c>
      <c r="C35" s="149">
        <v>101137</v>
      </c>
      <c r="D35" s="154" t="s">
        <v>154</v>
      </c>
      <c r="E35" s="96" t="s">
        <v>45</v>
      </c>
      <c r="F35" s="148">
        <v>226.62</v>
      </c>
      <c r="G35" s="145"/>
      <c r="H35" s="165">
        <f t="shared" si="1"/>
        <v>0</v>
      </c>
      <c r="I35" s="184"/>
    </row>
    <row r="36" spans="1:9" ht="38.25">
      <c r="A36" s="96" t="s">
        <v>46</v>
      </c>
      <c r="B36" s="149" t="s">
        <v>23</v>
      </c>
      <c r="C36" s="149">
        <v>101230</v>
      </c>
      <c r="D36" s="154" t="s">
        <v>155</v>
      </c>
      <c r="E36" s="96" t="s">
        <v>45</v>
      </c>
      <c r="F36" s="148">
        <v>84.98</v>
      </c>
      <c r="G36" s="145"/>
      <c r="H36" s="165">
        <f t="shared" si="1"/>
        <v>0</v>
      </c>
      <c r="I36" s="184"/>
    </row>
    <row r="37" spans="1:9" ht="12.75">
      <c r="A37" s="96" t="s">
        <v>47</v>
      </c>
      <c r="B37" s="149" t="s">
        <v>23</v>
      </c>
      <c r="C37" s="149">
        <v>100574</v>
      </c>
      <c r="D37" s="154" t="s">
        <v>157</v>
      </c>
      <c r="E37" s="96" t="s">
        <v>45</v>
      </c>
      <c r="F37" s="148">
        <v>56.65</v>
      </c>
      <c r="G37" s="145"/>
      <c r="H37" s="165">
        <f t="shared" si="1"/>
        <v>0</v>
      </c>
      <c r="I37" s="184"/>
    </row>
    <row r="38" spans="1:9" ht="38.25">
      <c r="A38" s="96" t="s">
        <v>50</v>
      </c>
      <c r="B38" s="149" t="s">
        <v>23</v>
      </c>
      <c r="C38" s="149">
        <v>101768</v>
      </c>
      <c r="D38" s="154" t="s">
        <v>156</v>
      </c>
      <c r="E38" s="96" t="s">
        <v>45</v>
      </c>
      <c r="F38" s="148">
        <v>56.65</v>
      </c>
      <c r="G38" s="145"/>
      <c r="H38" s="165">
        <f t="shared" si="1"/>
        <v>0</v>
      </c>
      <c r="I38" s="184"/>
    </row>
    <row r="39" spans="1:9" ht="12.75">
      <c r="A39" s="96" t="s">
        <v>127</v>
      </c>
      <c r="B39" s="149" t="s">
        <v>23</v>
      </c>
      <c r="C39" s="149">
        <v>100575</v>
      </c>
      <c r="D39" s="154" t="s">
        <v>160</v>
      </c>
      <c r="E39" s="96" t="s">
        <v>24</v>
      </c>
      <c r="F39" s="148">
        <v>566.56</v>
      </c>
      <c r="G39" s="145"/>
      <c r="H39" s="165">
        <f t="shared" si="1"/>
        <v>0</v>
      </c>
      <c r="I39" s="184"/>
    </row>
    <row r="40" spans="1:9" ht="12.75">
      <c r="A40" s="96" t="s">
        <v>127</v>
      </c>
      <c r="B40" s="186" t="s">
        <v>40</v>
      </c>
      <c r="C40" s="187"/>
      <c r="D40" s="187"/>
      <c r="E40" s="187"/>
      <c r="F40" s="187"/>
      <c r="G40" s="188"/>
      <c r="H40" s="107">
        <f>SUM(H34:H39)</f>
        <v>0</v>
      </c>
      <c r="I40" s="185"/>
    </row>
    <row r="41" spans="1:9" ht="12.75">
      <c r="A41" s="129"/>
      <c r="B41" s="130"/>
      <c r="C41" s="130"/>
      <c r="D41" s="130"/>
      <c r="E41" s="130"/>
      <c r="F41" s="130"/>
      <c r="G41" s="130"/>
      <c r="H41" s="124"/>
      <c r="I41" s="118"/>
    </row>
    <row r="42" spans="1:9" ht="12.75">
      <c r="A42" s="111">
        <v>4</v>
      </c>
      <c r="B42" s="190" t="s">
        <v>52</v>
      </c>
      <c r="C42" s="191"/>
      <c r="D42" s="191"/>
      <c r="E42" s="112"/>
      <c r="F42" s="113"/>
      <c r="G42" s="114"/>
      <c r="H42" s="115"/>
      <c r="I42" s="116"/>
    </row>
    <row r="43" spans="1:9" ht="12.75">
      <c r="A43" s="156" t="s">
        <v>79</v>
      </c>
      <c r="B43" s="149" t="s">
        <v>23</v>
      </c>
      <c r="C43" s="149">
        <v>99814</v>
      </c>
      <c r="D43" s="144" t="s">
        <v>103</v>
      </c>
      <c r="E43" s="146" t="s">
        <v>24</v>
      </c>
      <c r="F43" s="150"/>
      <c r="G43" s="145"/>
      <c r="H43" s="152">
        <f aca="true" t="shared" si="2" ref="H43:H53">(F43*G43)</f>
        <v>0</v>
      </c>
      <c r="I43" s="183" t="e">
        <f>H54/H85</f>
        <v>#DIV/0!</v>
      </c>
    </row>
    <row r="44" spans="1:9" ht="12.75">
      <c r="A44" s="156" t="s">
        <v>80</v>
      </c>
      <c r="B44" s="149" t="s">
        <v>23</v>
      </c>
      <c r="C44" s="149">
        <v>100576</v>
      </c>
      <c r="D44" s="144" t="s">
        <v>78</v>
      </c>
      <c r="E44" s="146" t="s">
        <v>24</v>
      </c>
      <c r="F44" s="150">
        <v>566.56</v>
      </c>
      <c r="G44" s="145"/>
      <c r="H44" s="152">
        <f>(F44*G44)</f>
        <v>0</v>
      </c>
      <c r="I44" s="184"/>
    </row>
    <row r="45" spans="1:9" ht="25.5">
      <c r="A45" s="156" t="s">
        <v>81</v>
      </c>
      <c r="B45" s="149" t="s">
        <v>23</v>
      </c>
      <c r="C45" s="149">
        <v>96399</v>
      </c>
      <c r="D45" s="144" t="s">
        <v>179</v>
      </c>
      <c r="E45" s="146" t="s">
        <v>45</v>
      </c>
      <c r="F45" s="150">
        <v>169.97</v>
      </c>
      <c r="G45" s="145"/>
      <c r="H45" s="152">
        <f t="shared" si="2"/>
        <v>0</v>
      </c>
      <c r="I45" s="184"/>
    </row>
    <row r="46" spans="1:9" ht="25.5">
      <c r="A46" s="156" t="s">
        <v>82</v>
      </c>
      <c r="B46" s="149" t="s">
        <v>23</v>
      </c>
      <c r="C46" s="149">
        <v>93593</v>
      </c>
      <c r="D46" s="144" t="s">
        <v>135</v>
      </c>
      <c r="E46" s="146" t="s">
        <v>158</v>
      </c>
      <c r="F46" s="150">
        <v>5099.1</v>
      </c>
      <c r="G46" s="145"/>
      <c r="H46" s="152">
        <f t="shared" si="2"/>
        <v>0</v>
      </c>
      <c r="I46" s="184"/>
    </row>
    <row r="47" spans="1:9" ht="12.75">
      <c r="A47" s="156" t="s">
        <v>83</v>
      </c>
      <c r="B47" s="149" t="s">
        <v>23</v>
      </c>
      <c r="C47" s="149">
        <v>96396</v>
      </c>
      <c r="D47" s="144" t="s">
        <v>104</v>
      </c>
      <c r="E47" s="146" t="s">
        <v>45</v>
      </c>
      <c r="F47" s="150">
        <v>84.98</v>
      </c>
      <c r="G47" s="145"/>
      <c r="H47" s="152">
        <f t="shared" si="2"/>
        <v>0</v>
      </c>
      <c r="I47" s="184"/>
    </row>
    <row r="48" spans="1:9" ht="25.5">
      <c r="A48" s="156" t="s">
        <v>84</v>
      </c>
      <c r="B48" s="149" t="s">
        <v>23</v>
      </c>
      <c r="C48" s="149">
        <v>93593</v>
      </c>
      <c r="D48" s="144" t="s">
        <v>136</v>
      </c>
      <c r="E48" s="146" t="s">
        <v>158</v>
      </c>
      <c r="F48" s="150">
        <v>2549.4</v>
      </c>
      <c r="G48" s="145"/>
      <c r="H48" s="152">
        <f t="shared" si="2"/>
        <v>0</v>
      </c>
      <c r="I48" s="184"/>
    </row>
    <row r="49" spans="1:9" ht="25.5">
      <c r="A49" s="156" t="s">
        <v>85</v>
      </c>
      <c r="B49" s="149" t="s">
        <v>70</v>
      </c>
      <c r="C49" s="149">
        <v>18</v>
      </c>
      <c r="D49" s="144" t="s">
        <v>132</v>
      </c>
      <c r="E49" s="146" t="s">
        <v>24</v>
      </c>
      <c r="F49" s="150">
        <v>566.56</v>
      </c>
      <c r="G49" s="145"/>
      <c r="H49" s="152">
        <f t="shared" si="2"/>
        <v>0</v>
      </c>
      <c r="I49" s="184"/>
    </row>
    <row r="50" spans="1:9" ht="25.5">
      <c r="A50" s="156" t="s">
        <v>86</v>
      </c>
      <c r="B50" s="149" t="s">
        <v>70</v>
      </c>
      <c r="C50" s="149">
        <v>19</v>
      </c>
      <c r="D50" s="144" t="s">
        <v>133</v>
      </c>
      <c r="E50" s="146" t="s">
        <v>24</v>
      </c>
      <c r="F50" s="150">
        <v>566.56</v>
      </c>
      <c r="G50" s="145"/>
      <c r="H50" s="152">
        <f t="shared" si="2"/>
        <v>0</v>
      </c>
      <c r="I50" s="184"/>
    </row>
    <row r="51" spans="1:9" ht="38.25">
      <c r="A51" s="156" t="s">
        <v>87</v>
      </c>
      <c r="B51" s="149" t="s">
        <v>23</v>
      </c>
      <c r="C51" s="149">
        <v>95995</v>
      </c>
      <c r="D51" s="144" t="s">
        <v>134</v>
      </c>
      <c r="E51" s="146" t="s">
        <v>45</v>
      </c>
      <c r="F51" s="150">
        <v>22.66</v>
      </c>
      <c r="G51" s="145"/>
      <c r="H51" s="152">
        <f t="shared" si="2"/>
        <v>0</v>
      </c>
      <c r="I51" s="184"/>
    </row>
    <row r="52" spans="1:9" ht="25.5">
      <c r="A52" s="156" t="s">
        <v>88</v>
      </c>
      <c r="B52" s="149" t="s">
        <v>23</v>
      </c>
      <c r="C52" s="149">
        <v>93590</v>
      </c>
      <c r="D52" s="144" t="s">
        <v>54</v>
      </c>
      <c r="E52" s="146" t="s">
        <v>158</v>
      </c>
      <c r="F52" s="150">
        <v>1586.2</v>
      </c>
      <c r="G52" s="145"/>
      <c r="H52" s="152">
        <f t="shared" si="2"/>
        <v>0</v>
      </c>
      <c r="I52" s="184"/>
    </row>
    <row r="53" spans="1:9" ht="12.75">
      <c r="A53" s="156" t="s">
        <v>89</v>
      </c>
      <c r="B53" s="149" t="s">
        <v>23</v>
      </c>
      <c r="C53" s="149">
        <v>101002</v>
      </c>
      <c r="D53" s="144" t="s">
        <v>161</v>
      </c>
      <c r="E53" s="146" t="s">
        <v>159</v>
      </c>
      <c r="F53" s="150">
        <v>56.65</v>
      </c>
      <c r="G53" s="145"/>
      <c r="H53" s="152">
        <f t="shared" si="2"/>
        <v>0</v>
      </c>
      <c r="I53" s="184"/>
    </row>
    <row r="54" spans="1:9" ht="12.75">
      <c r="A54" s="156" t="s">
        <v>89</v>
      </c>
      <c r="B54" s="186" t="s">
        <v>40</v>
      </c>
      <c r="C54" s="187"/>
      <c r="D54" s="187"/>
      <c r="E54" s="187"/>
      <c r="F54" s="187"/>
      <c r="G54" s="188"/>
      <c r="H54" s="107">
        <f>SUM(H43:H53)</f>
        <v>0</v>
      </c>
      <c r="I54" s="185"/>
    </row>
    <row r="55" spans="1:9" ht="12.75">
      <c r="A55" s="119"/>
      <c r="B55" s="120"/>
      <c r="C55" s="120"/>
      <c r="D55" s="121"/>
      <c r="E55" s="120"/>
      <c r="F55" s="122"/>
      <c r="G55" s="92"/>
      <c r="H55" s="123"/>
      <c r="I55" s="118"/>
    </row>
    <row r="56" spans="1:9" ht="12.75">
      <c r="A56" s="161" t="s">
        <v>90</v>
      </c>
      <c r="B56" s="192" t="s">
        <v>106</v>
      </c>
      <c r="C56" s="192"/>
      <c r="D56" s="192"/>
      <c r="E56" s="162"/>
      <c r="F56" s="162"/>
      <c r="G56" s="163"/>
      <c r="H56" s="163"/>
      <c r="I56" s="164"/>
    </row>
    <row r="57" spans="1:9" ht="12.75">
      <c r="A57" s="96" t="s">
        <v>91</v>
      </c>
      <c r="B57" s="146" t="s">
        <v>23</v>
      </c>
      <c r="C57" s="96">
        <v>94263</v>
      </c>
      <c r="D57" s="144" t="s">
        <v>105</v>
      </c>
      <c r="E57" s="96" t="s">
        <v>42</v>
      </c>
      <c r="F57" s="148">
        <v>139</v>
      </c>
      <c r="G57" s="145"/>
      <c r="H57" s="165">
        <f aca="true" t="shared" si="3" ref="H57:H62">(F57*G57)</f>
        <v>0</v>
      </c>
      <c r="I57" s="183" t="e">
        <f>H63/H85</f>
        <v>#DIV/0!</v>
      </c>
    </row>
    <row r="58" spans="1:9" ht="12.75">
      <c r="A58" s="96" t="s">
        <v>92</v>
      </c>
      <c r="B58" s="146" t="s">
        <v>23</v>
      </c>
      <c r="C58" s="149">
        <v>101617</v>
      </c>
      <c r="D58" s="167" t="s">
        <v>145</v>
      </c>
      <c r="E58" s="96" t="s">
        <v>24</v>
      </c>
      <c r="F58" s="148">
        <v>208.5</v>
      </c>
      <c r="G58" s="145"/>
      <c r="H58" s="165">
        <f t="shared" si="3"/>
        <v>0</v>
      </c>
      <c r="I58" s="184"/>
    </row>
    <row r="59" spans="1:9" ht="12.75">
      <c r="A59" s="96" t="s">
        <v>93</v>
      </c>
      <c r="B59" s="146" t="s">
        <v>23</v>
      </c>
      <c r="C59" s="149">
        <v>96624</v>
      </c>
      <c r="D59" s="167" t="s">
        <v>144</v>
      </c>
      <c r="E59" s="96" t="s">
        <v>45</v>
      </c>
      <c r="F59" s="148"/>
      <c r="G59" s="145"/>
      <c r="H59" s="165">
        <f t="shared" si="3"/>
        <v>0</v>
      </c>
      <c r="I59" s="184"/>
    </row>
    <row r="60" spans="1:9" ht="12.75">
      <c r="A60" s="96" t="s">
        <v>107</v>
      </c>
      <c r="B60" s="146" t="s">
        <v>23</v>
      </c>
      <c r="C60" s="149">
        <v>94994</v>
      </c>
      <c r="D60" s="167" t="s">
        <v>174</v>
      </c>
      <c r="E60" s="96" t="s">
        <v>24</v>
      </c>
      <c r="F60" s="148"/>
      <c r="G60" s="145"/>
      <c r="H60" s="165">
        <f t="shared" si="3"/>
        <v>0</v>
      </c>
      <c r="I60" s="184"/>
    </row>
    <row r="61" spans="1:9" ht="12.75">
      <c r="A61" s="96" t="s">
        <v>108</v>
      </c>
      <c r="B61" s="146" t="s">
        <v>23</v>
      </c>
      <c r="C61" s="149">
        <v>94991</v>
      </c>
      <c r="D61" s="167" t="s">
        <v>146</v>
      </c>
      <c r="E61" s="96" t="s">
        <v>45</v>
      </c>
      <c r="F61" s="170"/>
      <c r="G61" s="145"/>
      <c r="H61" s="165">
        <f t="shared" si="3"/>
        <v>0</v>
      </c>
      <c r="I61" s="184"/>
    </row>
    <row r="62" spans="1:9" ht="25.5">
      <c r="A62" s="96" t="s">
        <v>109</v>
      </c>
      <c r="B62" s="146" t="s">
        <v>23</v>
      </c>
      <c r="C62" s="149">
        <v>104658</v>
      </c>
      <c r="D62" s="167" t="s">
        <v>182</v>
      </c>
      <c r="E62" s="96" t="s">
        <v>24</v>
      </c>
      <c r="F62" s="179"/>
      <c r="G62" s="145"/>
      <c r="H62" s="165">
        <f t="shared" si="3"/>
        <v>0</v>
      </c>
      <c r="I62" s="184"/>
    </row>
    <row r="63" spans="1:9" ht="12.75">
      <c r="A63" s="96" t="s">
        <v>181</v>
      </c>
      <c r="B63" s="186" t="s">
        <v>40</v>
      </c>
      <c r="C63" s="187"/>
      <c r="D63" s="187"/>
      <c r="E63" s="187"/>
      <c r="F63" s="187"/>
      <c r="G63" s="188"/>
      <c r="H63" s="107">
        <f>SUM(H57:H62)</f>
        <v>0</v>
      </c>
      <c r="I63" s="185"/>
    </row>
    <row r="64" spans="1:9" ht="12.75">
      <c r="A64" s="119"/>
      <c r="B64" s="120"/>
      <c r="C64" s="120"/>
      <c r="D64" s="121"/>
      <c r="E64" s="120"/>
      <c r="F64" s="122"/>
      <c r="G64" s="92"/>
      <c r="H64" s="123"/>
      <c r="I64" s="118"/>
    </row>
    <row r="65" spans="1:9" ht="12.75">
      <c r="A65" s="111">
        <v>6</v>
      </c>
      <c r="B65" s="190" t="s">
        <v>53</v>
      </c>
      <c r="C65" s="191"/>
      <c r="D65" s="191"/>
      <c r="E65" s="112"/>
      <c r="F65" s="113"/>
      <c r="G65" s="114"/>
      <c r="H65" s="115"/>
      <c r="I65" s="116"/>
    </row>
    <row r="66" spans="1:9" ht="25.5">
      <c r="A66" s="110" t="s">
        <v>94</v>
      </c>
      <c r="B66" s="146" t="s">
        <v>23</v>
      </c>
      <c r="C66" s="149">
        <v>102509</v>
      </c>
      <c r="D66" s="171" t="s">
        <v>149</v>
      </c>
      <c r="E66" s="172" t="s">
        <v>24</v>
      </c>
      <c r="F66" s="150"/>
      <c r="G66" s="151"/>
      <c r="H66" s="152">
        <f aca="true" t="shared" si="4" ref="H66:H73">(F66*G66)</f>
        <v>0</v>
      </c>
      <c r="I66" s="183" t="e">
        <f>H76/H85</f>
        <v>#DIV/0!</v>
      </c>
    </row>
    <row r="67" spans="1:9" ht="25.5">
      <c r="A67" s="110" t="s">
        <v>95</v>
      </c>
      <c r="B67" s="146" t="s">
        <v>23</v>
      </c>
      <c r="C67" s="149">
        <v>102501</v>
      </c>
      <c r="D67" s="171" t="s">
        <v>147</v>
      </c>
      <c r="E67" s="172" t="s">
        <v>24</v>
      </c>
      <c r="F67" s="150"/>
      <c r="G67" s="151"/>
      <c r="H67" s="152">
        <f t="shared" si="4"/>
        <v>0</v>
      </c>
      <c r="I67" s="184"/>
    </row>
    <row r="68" spans="1:9" ht="51">
      <c r="A68" s="110" t="s">
        <v>96</v>
      </c>
      <c r="B68" s="146" t="s">
        <v>23</v>
      </c>
      <c r="C68" s="149">
        <v>102512</v>
      </c>
      <c r="D68" s="171" t="s">
        <v>148</v>
      </c>
      <c r="E68" s="172" t="s">
        <v>42</v>
      </c>
      <c r="F68" s="150">
        <v>69</v>
      </c>
      <c r="G68" s="151"/>
      <c r="H68" s="152">
        <f>(F68*G68)</f>
        <v>0</v>
      </c>
      <c r="I68" s="184"/>
    </row>
    <row r="69" spans="1:9" ht="25.5">
      <c r="A69" s="110" t="s">
        <v>97</v>
      </c>
      <c r="B69" s="146" t="s">
        <v>23</v>
      </c>
      <c r="C69" s="149">
        <v>102513</v>
      </c>
      <c r="D69" s="171" t="s">
        <v>55</v>
      </c>
      <c r="E69" s="172" t="s">
        <v>24</v>
      </c>
      <c r="F69" s="150"/>
      <c r="G69" s="151"/>
      <c r="H69" s="152">
        <f t="shared" si="4"/>
        <v>0</v>
      </c>
      <c r="I69" s="184"/>
    </row>
    <row r="70" spans="1:9" ht="25.5">
      <c r="A70" s="110" t="s">
        <v>98</v>
      </c>
      <c r="B70" s="146" t="s">
        <v>70</v>
      </c>
      <c r="C70" s="149">
        <v>10</v>
      </c>
      <c r="D70" s="171" t="s">
        <v>130</v>
      </c>
      <c r="E70" s="172" t="s">
        <v>126</v>
      </c>
      <c r="F70" s="150"/>
      <c r="G70" s="151"/>
      <c r="H70" s="152">
        <f t="shared" si="4"/>
        <v>0</v>
      </c>
      <c r="I70" s="184"/>
    </row>
    <row r="71" spans="1:9" ht="38.25">
      <c r="A71" s="110" t="s">
        <v>99</v>
      </c>
      <c r="B71" s="146" t="s">
        <v>70</v>
      </c>
      <c r="C71" s="149">
        <v>11</v>
      </c>
      <c r="D71" s="171" t="s">
        <v>129</v>
      </c>
      <c r="E71" s="172" t="s">
        <v>126</v>
      </c>
      <c r="F71" s="150">
        <v>1</v>
      </c>
      <c r="G71" s="151"/>
      <c r="H71" s="152">
        <f t="shared" si="4"/>
        <v>0</v>
      </c>
      <c r="I71" s="184"/>
    </row>
    <row r="72" spans="1:9" ht="25.5">
      <c r="A72" s="110" t="s">
        <v>100</v>
      </c>
      <c r="B72" s="146" t="s">
        <v>70</v>
      </c>
      <c r="C72" s="149">
        <v>12</v>
      </c>
      <c r="D72" s="144" t="s">
        <v>151</v>
      </c>
      <c r="E72" s="153" t="s">
        <v>126</v>
      </c>
      <c r="F72" s="150"/>
      <c r="G72" s="151"/>
      <c r="H72" s="152">
        <f t="shared" si="4"/>
        <v>0</v>
      </c>
      <c r="I72" s="184"/>
    </row>
    <row r="73" spans="1:9" ht="25.5">
      <c r="A73" s="110" t="s">
        <v>101</v>
      </c>
      <c r="B73" s="146" t="s">
        <v>70</v>
      </c>
      <c r="C73" s="149">
        <v>12</v>
      </c>
      <c r="D73" s="144" t="s">
        <v>150</v>
      </c>
      <c r="E73" s="153" t="s">
        <v>126</v>
      </c>
      <c r="F73" s="150"/>
      <c r="G73" s="151"/>
      <c r="H73" s="152">
        <f t="shared" si="4"/>
        <v>0</v>
      </c>
      <c r="I73" s="184"/>
    </row>
    <row r="74" spans="1:9" ht="25.5">
      <c r="A74" s="110" t="s">
        <v>102</v>
      </c>
      <c r="B74" s="146" t="s">
        <v>70</v>
      </c>
      <c r="C74" s="149">
        <v>12</v>
      </c>
      <c r="D74" s="144" t="s">
        <v>167</v>
      </c>
      <c r="E74" s="153" t="s">
        <v>126</v>
      </c>
      <c r="F74" s="150">
        <v>1</v>
      </c>
      <c r="G74" s="151"/>
      <c r="H74" s="152">
        <f>(F74*G74)</f>
        <v>0</v>
      </c>
      <c r="I74" s="184"/>
    </row>
    <row r="75" spans="1:9" ht="12.75">
      <c r="A75" s="110" t="s">
        <v>152</v>
      </c>
      <c r="B75" s="146" t="s">
        <v>70</v>
      </c>
      <c r="C75" s="149">
        <v>13</v>
      </c>
      <c r="D75" s="144" t="s">
        <v>128</v>
      </c>
      <c r="E75" s="153" t="s">
        <v>126</v>
      </c>
      <c r="F75" s="150"/>
      <c r="G75" s="151"/>
      <c r="H75" s="152">
        <f>(F75*G75)</f>
        <v>0</v>
      </c>
      <c r="I75" s="184"/>
    </row>
    <row r="76" spans="1:9" ht="12.75">
      <c r="A76" s="110" t="s">
        <v>168</v>
      </c>
      <c r="B76" s="186" t="s">
        <v>40</v>
      </c>
      <c r="C76" s="187"/>
      <c r="D76" s="187"/>
      <c r="E76" s="187"/>
      <c r="F76" s="187"/>
      <c r="G76" s="188"/>
      <c r="H76" s="109">
        <f>SUM(H66:H75)</f>
        <v>0</v>
      </c>
      <c r="I76" s="185"/>
    </row>
    <row r="77" spans="1:9" ht="12.75">
      <c r="A77" s="129"/>
      <c r="B77" s="138"/>
      <c r="C77" s="138"/>
      <c r="D77" s="138"/>
      <c r="E77" s="138"/>
      <c r="F77" s="138"/>
      <c r="G77" s="138"/>
      <c r="H77" s="117"/>
      <c r="I77" s="118"/>
    </row>
    <row r="78" spans="1:9" ht="12.75">
      <c r="A78" s="161" t="s">
        <v>110</v>
      </c>
      <c r="B78" s="192" t="s">
        <v>111</v>
      </c>
      <c r="C78" s="192"/>
      <c r="D78" s="192"/>
      <c r="E78" s="162"/>
      <c r="F78" s="162"/>
      <c r="G78" s="163"/>
      <c r="H78" s="163"/>
      <c r="I78" s="164"/>
    </row>
    <row r="79" spans="1:9" ht="30" customHeight="1">
      <c r="A79" s="96" t="s">
        <v>116</v>
      </c>
      <c r="B79" s="146" t="s">
        <v>70</v>
      </c>
      <c r="C79" s="168">
        <v>14</v>
      </c>
      <c r="D79" s="173" t="s">
        <v>112</v>
      </c>
      <c r="E79" s="110" t="s">
        <v>73</v>
      </c>
      <c r="F79" s="178">
        <v>1</v>
      </c>
      <c r="G79" s="145"/>
      <c r="H79" s="165">
        <f>(F79*G79)</f>
        <v>0</v>
      </c>
      <c r="I79" s="183" t="e">
        <f>H83/H85</f>
        <v>#DIV/0!</v>
      </c>
    </row>
    <row r="80" spans="1:9" ht="39.75" customHeight="1">
      <c r="A80" s="96" t="s">
        <v>117</v>
      </c>
      <c r="B80" s="146" t="s">
        <v>70</v>
      </c>
      <c r="C80" s="168">
        <v>15</v>
      </c>
      <c r="D80" s="177" t="s">
        <v>113</v>
      </c>
      <c r="E80" s="110" t="s">
        <v>73</v>
      </c>
      <c r="F80" s="178">
        <v>1</v>
      </c>
      <c r="G80" s="145"/>
      <c r="H80" s="165">
        <f>(F80*G80)</f>
        <v>0</v>
      </c>
      <c r="I80" s="184"/>
    </row>
    <row r="81" spans="1:9" ht="38.25">
      <c r="A81" s="96" t="s">
        <v>118</v>
      </c>
      <c r="B81" s="146" t="s">
        <v>70</v>
      </c>
      <c r="C81" s="168">
        <v>16</v>
      </c>
      <c r="D81" s="174" t="s">
        <v>114</v>
      </c>
      <c r="E81" s="110" t="s">
        <v>73</v>
      </c>
      <c r="F81" s="178">
        <v>1</v>
      </c>
      <c r="G81" s="145"/>
      <c r="H81" s="165">
        <f>(F81*G81)</f>
        <v>0</v>
      </c>
      <c r="I81" s="184"/>
    </row>
    <row r="82" spans="1:9" ht="30" customHeight="1">
      <c r="A82" s="96" t="s">
        <v>119</v>
      </c>
      <c r="B82" s="146" t="s">
        <v>70</v>
      </c>
      <c r="C82" s="168">
        <v>17</v>
      </c>
      <c r="D82" s="174" t="s">
        <v>115</v>
      </c>
      <c r="E82" s="110" t="s">
        <v>73</v>
      </c>
      <c r="F82" s="178">
        <v>1</v>
      </c>
      <c r="G82" s="145"/>
      <c r="H82" s="165">
        <f>(F82*G82)</f>
        <v>0</v>
      </c>
      <c r="I82" s="184"/>
    </row>
    <row r="83" spans="1:9" ht="12.75">
      <c r="A83" s="96" t="s">
        <v>120</v>
      </c>
      <c r="B83" s="186" t="s">
        <v>40</v>
      </c>
      <c r="C83" s="187"/>
      <c r="D83" s="187"/>
      <c r="E83" s="187"/>
      <c r="F83" s="187"/>
      <c r="G83" s="188"/>
      <c r="H83" s="107">
        <f>SUM(H79:H82)</f>
        <v>0</v>
      </c>
      <c r="I83" s="185"/>
    </row>
    <row r="84" spans="1:9" ht="13.5" thickBot="1">
      <c r="A84" s="137"/>
      <c r="B84" s="138"/>
      <c r="C84" s="138"/>
      <c r="D84" s="138"/>
      <c r="E84" s="138"/>
      <c r="F84" s="138"/>
      <c r="G84" s="138"/>
      <c r="H84" s="117"/>
      <c r="I84" s="139"/>
    </row>
    <row r="85" spans="1:9" ht="19.5" customHeight="1" thickBot="1">
      <c r="A85" s="197" t="s">
        <v>35</v>
      </c>
      <c r="B85" s="198"/>
      <c r="C85" s="198"/>
      <c r="D85" s="198"/>
      <c r="E85" s="198"/>
      <c r="F85" s="198"/>
      <c r="G85" s="198"/>
      <c r="H85" s="98">
        <f>H18+H31+H40+H54+H63+H76+H83</f>
        <v>0</v>
      </c>
      <c r="I85" s="108" t="e">
        <f>I14+I21+I34+I43+I57+I66+I79</f>
        <v>#DIV/0!</v>
      </c>
    </row>
    <row r="86" spans="1:9" ht="12.75">
      <c r="A86" s="79" t="s">
        <v>20</v>
      </c>
      <c r="B86" s="7"/>
      <c r="C86" s="7"/>
      <c r="D86" s="6"/>
      <c r="E86" s="7"/>
      <c r="F86" s="7"/>
      <c r="G86" s="8"/>
      <c r="H86" s="8"/>
      <c r="I86" s="8"/>
    </row>
    <row r="87" spans="1:9" ht="12.75">
      <c r="A87" s="194" t="s">
        <v>60</v>
      </c>
      <c r="B87" s="194"/>
      <c r="C87" s="194"/>
      <c r="D87" s="194"/>
      <c r="E87" s="194"/>
      <c r="F87" s="7"/>
      <c r="G87" s="8"/>
      <c r="H87" s="8"/>
      <c r="I87" s="8"/>
    </row>
    <row r="88" spans="1:9" ht="12.75">
      <c r="A88" s="194" t="s">
        <v>162</v>
      </c>
      <c r="B88" s="194"/>
      <c r="C88" s="194"/>
      <c r="D88" s="194"/>
      <c r="E88" s="194"/>
      <c r="F88" s="7"/>
      <c r="G88" s="8"/>
      <c r="H88" s="97"/>
      <c r="I88" s="97"/>
    </row>
    <row r="89" spans="1:9" ht="12.75">
      <c r="A89" s="194" t="s">
        <v>163</v>
      </c>
      <c r="B89" s="194"/>
      <c r="C89" s="194"/>
      <c r="D89" s="194"/>
      <c r="E89" s="194"/>
      <c r="F89" s="7"/>
      <c r="G89" s="8"/>
      <c r="H89" s="97"/>
      <c r="I89" s="97"/>
    </row>
    <row r="90" spans="1:9" ht="12.75">
      <c r="A90" s="86"/>
      <c r="B90" s="7"/>
      <c r="C90" s="7"/>
      <c r="D90" s="6"/>
      <c r="E90" s="7"/>
      <c r="F90" s="7"/>
      <c r="G90" s="8"/>
      <c r="H90" s="8"/>
      <c r="I90" s="8"/>
    </row>
    <row r="91" spans="1:5" ht="12.75" customHeight="1">
      <c r="A91" s="196"/>
      <c r="B91" s="196"/>
      <c r="C91" s="196"/>
      <c r="D91" s="196"/>
      <c r="E91" s="87"/>
    </row>
    <row r="92" ht="12.75">
      <c r="E92"/>
    </row>
    <row r="93" spans="4:9" ht="12.75">
      <c r="D93" s="6"/>
      <c r="E93" s="87"/>
      <c r="F93" s="7"/>
      <c r="G93" s="8"/>
      <c r="H93" s="8"/>
      <c r="I93" s="8"/>
    </row>
    <row r="94" spans="5:9" ht="15.75">
      <c r="E94"/>
      <c r="F94" s="81"/>
      <c r="G94" s="88"/>
      <c r="H94" s="8"/>
      <c r="I94" s="8"/>
    </row>
    <row r="95" spans="4:9" ht="12.75">
      <c r="D95" s="80"/>
      <c r="E95" s="87"/>
      <c r="F95" s="7"/>
      <c r="G95" s="82"/>
      <c r="H95" s="8"/>
      <c r="I95" s="8"/>
    </row>
    <row r="96" spans="4:5" ht="12.75">
      <c r="D96" s="80"/>
      <c r="E96"/>
    </row>
    <row r="184" spans="1:9" ht="12.75">
      <c r="A184" s="7"/>
      <c r="B184" s="7"/>
      <c r="C184" s="7"/>
      <c r="D184" s="6"/>
      <c r="E184" s="7"/>
      <c r="F184" s="7"/>
      <c r="G184" s="8"/>
      <c r="H184" s="8"/>
      <c r="I184" s="8"/>
    </row>
    <row r="185" spans="1:9" ht="12.75">
      <c r="A185" s="7"/>
      <c r="B185" s="7"/>
      <c r="C185" s="7"/>
      <c r="D185" s="6"/>
      <c r="E185" s="7"/>
      <c r="F185" s="7"/>
      <c r="G185" s="8"/>
      <c r="H185" s="8"/>
      <c r="I185" s="8"/>
    </row>
    <row r="186" spans="1:9" ht="12.75">
      <c r="A186" s="7"/>
      <c r="B186" s="7"/>
      <c r="C186" s="7"/>
      <c r="D186" s="6"/>
      <c r="E186" s="7"/>
      <c r="F186" s="7"/>
      <c r="G186" s="8"/>
      <c r="H186" s="8"/>
      <c r="I186" s="8"/>
    </row>
    <row r="187" spans="1:9" ht="12.75">
      <c r="A187" s="7"/>
      <c r="B187" s="7"/>
      <c r="C187" s="7"/>
      <c r="D187" s="6"/>
      <c r="E187" s="7"/>
      <c r="F187" s="7"/>
      <c r="G187" s="8"/>
      <c r="H187" s="8"/>
      <c r="I187" s="8"/>
    </row>
    <row r="188" spans="1:9" ht="12.75">
      <c r="A188" s="7"/>
      <c r="B188" s="7"/>
      <c r="C188" s="7"/>
      <c r="D188" s="6"/>
      <c r="E188" s="7"/>
      <c r="F188" s="7"/>
      <c r="G188" s="8"/>
      <c r="H188" s="8"/>
      <c r="I188" s="8"/>
    </row>
    <row r="189" spans="1:9" ht="12.75">
      <c r="A189" s="7"/>
      <c r="B189" s="7"/>
      <c r="C189" s="7"/>
      <c r="D189" s="6"/>
      <c r="E189" s="7"/>
      <c r="F189" s="7"/>
      <c r="G189" s="8"/>
      <c r="H189" s="8"/>
      <c r="I189" s="8"/>
    </row>
    <row r="190" spans="1:9" ht="12.75">
      <c r="A190" s="7"/>
      <c r="B190" s="7"/>
      <c r="C190" s="7"/>
      <c r="D190" s="6"/>
      <c r="E190" s="7"/>
      <c r="F190" s="7"/>
      <c r="G190" s="8"/>
      <c r="H190" s="8"/>
      <c r="I190" s="8"/>
    </row>
    <row r="191" spans="1:9" ht="12.75">
      <c r="A191" s="7"/>
      <c r="B191" s="7"/>
      <c r="C191" s="7"/>
      <c r="D191" s="6"/>
      <c r="E191" s="7"/>
      <c r="F191" s="7"/>
      <c r="G191" s="8"/>
      <c r="H191" s="8"/>
      <c r="I191" s="8"/>
    </row>
    <row r="192" spans="1:9" ht="12.75">
      <c r="A192" s="195"/>
      <c r="B192" s="195"/>
      <c r="C192" s="195"/>
      <c r="D192" s="195"/>
      <c r="E192" s="195"/>
      <c r="F192" s="195"/>
      <c r="G192" s="195"/>
      <c r="H192" s="83"/>
      <c r="I192" s="83"/>
    </row>
    <row r="193" spans="1:9" ht="12.75">
      <c r="A193" s="7"/>
      <c r="B193" s="7"/>
      <c r="C193" s="7"/>
      <c r="D193" s="6"/>
      <c r="E193" s="7"/>
      <c r="F193" s="7"/>
      <c r="G193" s="8"/>
      <c r="H193" s="8"/>
      <c r="I193" s="8"/>
    </row>
    <row r="194" spans="1:9" ht="12.75">
      <c r="A194" s="7"/>
      <c r="B194" s="7"/>
      <c r="C194" s="7"/>
      <c r="D194" s="6"/>
      <c r="E194" s="7"/>
      <c r="F194" s="7"/>
      <c r="G194" s="8"/>
      <c r="H194" s="8"/>
      <c r="I194" s="8"/>
    </row>
    <row r="195" spans="1:9" ht="12.75">
      <c r="A195" s="7"/>
      <c r="B195" s="7"/>
      <c r="C195" s="7"/>
      <c r="D195" s="6"/>
      <c r="E195" s="7"/>
      <c r="F195" s="7"/>
      <c r="G195" s="8"/>
      <c r="H195" s="8"/>
      <c r="I195" s="8"/>
    </row>
    <row r="196" spans="1:9" ht="12.75">
      <c r="A196" s="7"/>
      <c r="B196" s="7"/>
      <c r="C196" s="7"/>
      <c r="D196" s="6"/>
      <c r="E196" s="7"/>
      <c r="F196" s="7"/>
      <c r="G196" s="8"/>
      <c r="H196" s="8"/>
      <c r="I196" s="8"/>
    </row>
    <row r="197" spans="1:9" ht="12.75">
      <c r="A197" s="7"/>
      <c r="B197" s="7"/>
      <c r="C197" s="7"/>
      <c r="D197" s="6"/>
      <c r="E197" s="7"/>
      <c r="F197" s="7"/>
      <c r="G197" s="8"/>
      <c r="H197" s="8"/>
      <c r="I197" s="8"/>
    </row>
    <row r="198" spans="1:9" ht="12.75">
      <c r="A198" s="7"/>
      <c r="B198" s="7"/>
      <c r="C198" s="7"/>
      <c r="D198" s="6"/>
      <c r="E198" s="7"/>
      <c r="F198" s="7"/>
      <c r="G198" s="8"/>
      <c r="H198" s="8"/>
      <c r="I198" s="8"/>
    </row>
    <row r="199" spans="1:9" ht="12.75">
      <c r="A199" s="7"/>
      <c r="B199" s="7"/>
      <c r="C199" s="7"/>
      <c r="D199" s="84"/>
      <c r="E199" s="193"/>
      <c r="F199" s="193"/>
      <c r="G199" s="193"/>
      <c r="H199" s="8"/>
      <c r="I199" s="8"/>
    </row>
    <row r="200" spans="1:9" ht="12.75">
      <c r="A200" s="7"/>
      <c r="B200" s="7"/>
      <c r="C200" s="7"/>
      <c r="D200" s="84"/>
      <c r="E200" s="193"/>
      <c r="F200" s="193"/>
      <c r="G200" s="193"/>
      <c r="H200" s="8"/>
      <c r="I200" s="8"/>
    </row>
    <row r="201" spans="1:9" ht="12.75">
      <c r="A201" s="7"/>
      <c r="B201" s="7"/>
      <c r="C201" s="7"/>
      <c r="D201" s="6"/>
      <c r="E201" s="193"/>
      <c r="F201" s="193"/>
      <c r="G201" s="193"/>
      <c r="H201" s="8"/>
      <c r="I201" s="8"/>
    </row>
  </sheetData>
  <sheetProtection/>
  <mergeCells count="37">
    <mergeCell ref="A89:E89"/>
    <mergeCell ref="A91:D91"/>
    <mergeCell ref="A192:G192"/>
    <mergeCell ref="E199:G199"/>
    <mergeCell ref="E200:G200"/>
    <mergeCell ref="E201:G201"/>
    <mergeCell ref="B78:D78"/>
    <mergeCell ref="I79:I83"/>
    <mergeCell ref="B83:G83"/>
    <mergeCell ref="A85:G85"/>
    <mergeCell ref="A87:E87"/>
    <mergeCell ref="A88:E88"/>
    <mergeCell ref="B56:D56"/>
    <mergeCell ref="I57:I63"/>
    <mergeCell ref="B63:G63"/>
    <mergeCell ref="B65:D65"/>
    <mergeCell ref="I66:I76"/>
    <mergeCell ref="B76:G76"/>
    <mergeCell ref="B33:D33"/>
    <mergeCell ref="I34:I40"/>
    <mergeCell ref="B40:G40"/>
    <mergeCell ref="B42:D42"/>
    <mergeCell ref="I43:I54"/>
    <mergeCell ref="B54:G54"/>
    <mergeCell ref="A10:I10"/>
    <mergeCell ref="B13:D13"/>
    <mergeCell ref="I14:I18"/>
    <mergeCell ref="B18:G18"/>
    <mergeCell ref="B20:D20"/>
    <mergeCell ref="I21:I31"/>
    <mergeCell ref="B31:G31"/>
    <mergeCell ref="A1:H1"/>
    <mergeCell ref="A2:H2"/>
    <mergeCell ref="A3:H3"/>
    <mergeCell ref="B5:D5"/>
    <mergeCell ref="H5:I5"/>
    <mergeCell ref="H6:I8"/>
  </mergeCells>
  <conditionalFormatting sqref="F192:G192 F12:G13">
    <cfRule type="cellIs" priority="5" dxfId="0" operator="equal" stopIfTrue="1">
      <formula>0</formula>
    </cfRule>
  </conditionalFormatting>
  <conditionalFormatting sqref="F20:G20">
    <cfRule type="cellIs" priority="4" dxfId="0" operator="equal" stopIfTrue="1">
      <formula>0</formula>
    </cfRule>
  </conditionalFormatting>
  <conditionalFormatting sqref="F33:G33">
    <cfRule type="cellIs" priority="3" dxfId="0" operator="equal" stopIfTrue="1">
      <formula>0</formula>
    </cfRule>
  </conditionalFormatting>
  <conditionalFormatting sqref="F56:G56">
    <cfRule type="cellIs" priority="2" dxfId="0" operator="equal" stopIfTrue="1">
      <formula>0</formula>
    </cfRule>
  </conditionalFormatting>
  <conditionalFormatting sqref="F78:G7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115" zoomScaleNormal="115" zoomScaleSheetLayoutView="115" zoomScalePageLayoutView="0" workbookViewId="0" topLeftCell="A25">
      <selection activeCell="F61" sqref="F61"/>
    </sheetView>
  </sheetViews>
  <sheetFormatPr defaultColWidth="9.140625" defaultRowHeight="12.75"/>
  <cols>
    <col min="1" max="1" width="5.7109375" style="1" customWidth="1"/>
    <col min="2" max="2" width="11.7109375" style="1" customWidth="1"/>
    <col min="3" max="3" width="14.7109375" style="1" customWidth="1"/>
    <col min="4" max="4" width="48.28125" style="3" customWidth="1"/>
    <col min="5" max="5" width="5.7109375" style="1" customWidth="1"/>
    <col min="6" max="6" width="9.28125" style="1" customWidth="1"/>
    <col min="7" max="8" width="13.28125" style="0" customWidth="1"/>
    <col min="9" max="9" width="8.8515625" style="0" customWidth="1"/>
    <col min="10" max="10" width="3.8515625" style="0" customWidth="1"/>
    <col min="11" max="11" width="9.28125" style="0" bestFit="1" customWidth="1"/>
    <col min="12" max="12" width="7.8515625" style="0" customWidth="1"/>
    <col min="13" max="13" width="13.140625" style="0" bestFit="1" customWidth="1"/>
    <col min="16" max="16" width="12.7109375" style="0" customWidth="1"/>
  </cols>
  <sheetData>
    <row r="1" spans="1:9" ht="46.5" customHeight="1">
      <c r="A1" s="201"/>
      <c r="B1" s="201"/>
      <c r="C1" s="201"/>
      <c r="D1" s="201"/>
      <c r="E1" s="201"/>
      <c r="F1" s="201"/>
      <c r="G1" s="201"/>
      <c r="H1" s="201"/>
      <c r="I1" s="94"/>
    </row>
    <row r="2" spans="1:9" ht="13.5" customHeight="1">
      <c r="A2" s="202"/>
      <c r="B2" s="202"/>
      <c r="C2" s="202"/>
      <c r="D2" s="202"/>
      <c r="E2" s="202"/>
      <c r="F2" s="202"/>
      <c r="G2" s="202"/>
      <c r="H2" s="202"/>
      <c r="I2" s="93"/>
    </row>
    <row r="3" spans="1:9" ht="15" customHeight="1">
      <c r="A3" s="202"/>
      <c r="B3" s="202"/>
      <c r="C3" s="202"/>
      <c r="D3" s="202"/>
      <c r="E3" s="202"/>
      <c r="F3" s="202"/>
      <c r="G3" s="202"/>
      <c r="H3" s="202"/>
      <c r="I3" s="93"/>
    </row>
    <row r="4" spans="1:3" ht="10.5" customHeight="1" thickBot="1">
      <c r="A4" s="2"/>
      <c r="B4" s="2"/>
      <c r="C4" s="2"/>
    </row>
    <row r="5" spans="1:9" ht="12.75">
      <c r="A5" s="11" t="s">
        <v>6</v>
      </c>
      <c r="B5" s="199" t="s">
        <v>62</v>
      </c>
      <c r="C5" s="199"/>
      <c r="D5" s="200"/>
      <c r="E5" s="85"/>
      <c r="F5" s="4"/>
      <c r="G5" s="67"/>
      <c r="H5" s="205" t="s">
        <v>7</v>
      </c>
      <c r="I5" s="206"/>
    </row>
    <row r="6" spans="1:9" ht="12.75">
      <c r="A6" s="12" t="s">
        <v>28</v>
      </c>
      <c r="B6" s="89"/>
      <c r="C6" s="89"/>
      <c r="D6" s="6"/>
      <c r="E6" s="86"/>
      <c r="F6" s="7"/>
      <c r="G6" s="68"/>
      <c r="H6" s="207">
        <v>0.24</v>
      </c>
      <c r="I6" s="208"/>
    </row>
    <row r="7" spans="1:9" ht="13.5" thickBot="1">
      <c r="A7" s="12" t="s">
        <v>169</v>
      </c>
      <c r="B7" s="89"/>
      <c r="C7" s="89"/>
      <c r="D7" s="6"/>
      <c r="E7" s="86"/>
      <c r="F7" s="7"/>
      <c r="G7" s="68"/>
      <c r="H7" s="207"/>
      <c r="I7" s="208"/>
    </row>
    <row r="8" spans="1:9" ht="13.5" thickBot="1">
      <c r="A8" s="13"/>
      <c r="B8" s="140"/>
      <c r="C8" s="140"/>
      <c r="D8" s="9"/>
      <c r="E8" s="64"/>
      <c r="F8" s="141" t="s">
        <v>51</v>
      </c>
      <c r="G8" s="142" t="s">
        <v>178</v>
      </c>
      <c r="H8" s="209"/>
      <c r="I8" s="210"/>
    </row>
    <row r="9" ht="6.75" customHeight="1"/>
    <row r="10" spans="1:9" ht="15">
      <c r="A10" s="203" t="s">
        <v>63</v>
      </c>
      <c r="B10" s="204"/>
      <c r="C10" s="204"/>
      <c r="D10" s="204"/>
      <c r="E10" s="204"/>
      <c r="F10" s="204"/>
      <c r="G10" s="204"/>
      <c r="H10" s="204"/>
      <c r="I10" s="204"/>
    </row>
    <row r="11" spans="1:9" ht="3" customHeight="1" thickBot="1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3.5" thickBot="1">
      <c r="A12" s="77" t="s">
        <v>0</v>
      </c>
      <c r="B12" s="77" t="s">
        <v>68</v>
      </c>
      <c r="C12" s="77" t="s">
        <v>69</v>
      </c>
      <c r="D12" s="78" t="s">
        <v>1</v>
      </c>
      <c r="E12" s="77" t="s">
        <v>2</v>
      </c>
      <c r="F12" s="77" t="s">
        <v>3</v>
      </c>
      <c r="G12" s="76" t="s">
        <v>4</v>
      </c>
      <c r="H12" s="76" t="s">
        <v>5</v>
      </c>
      <c r="I12" s="76" t="s">
        <v>39</v>
      </c>
    </row>
    <row r="13" spans="1:9" ht="12.75">
      <c r="A13" s="125" t="s">
        <v>36</v>
      </c>
      <c r="B13" s="189" t="s">
        <v>67</v>
      </c>
      <c r="C13" s="189"/>
      <c r="D13" s="189"/>
      <c r="E13" s="126"/>
      <c r="F13" s="126"/>
      <c r="G13" s="127"/>
      <c r="H13" s="127"/>
      <c r="I13" s="128"/>
    </row>
    <row r="14" spans="1:9" ht="12.75">
      <c r="A14" s="96" t="s">
        <v>29</v>
      </c>
      <c r="B14" s="149" t="s">
        <v>23</v>
      </c>
      <c r="C14" s="155">
        <v>103689</v>
      </c>
      <c r="D14" s="143" t="s">
        <v>64</v>
      </c>
      <c r="E14" s="146" t="s">
        <v>24</v>
      </c>
      <c r="F14" s="179">
        <f>'Rua Ferdinando'!F14+'Rua Pacazza'!F14+'Rua Eugênia'!F14+'Rua Beira Rio'!F14</f>
        <v>2</v>
      </c>
      <c r="G14" s="145"/>
      <c r="H14" s="147">
        <f>(F14*G14)</f>
        <v>0</v>
      </c>
      <c r="I14" s="183" t="e">
        <f>H18/H85</f>
        <v>#DIV/0!</v>
      </c>
    </row>
    <row r="15" spans="1:9" ht="12.75">
      <c r="A15" s="96" t="s">
        <v>30</v>
      </c>
      <c r="B15" s="149" t="s">
        <v>23</v>
      </c>
      <c r="C15" s="155">
        <v>99064</v>
      </c>
      <c r="D15" s="143" t="s">
        <v>123</v>
      </c>
      <c r="E15" s="146" t="s">
        <v>42</v>
      </c>
      <c r="F15" s="179">
        <f>'Rua Ferdinando'!F15+'Rua Pacazza'!F15+'Rua Eugênia'!F15+'Rua Beira Rio'!F15</f>
        <v>459.77000000000004</v>
      </c>
      <c r="G15" s="145"/>
      <c r="H15" s="147">
        <f>(F15*G15)</f>
        <v>0</v>
      </c>
      <c r="I15" s="184"/>
    </row>
    <row r="16" spans="1:9" ht="25.5">
      <c r="A16" s="96" t="s">
        <v>31</v>
      </c>
      <c r="B16" s="149" t="s">
        <v>23</v>
      </c>
      <c r="C16" s="175">
        <v>90776</v>
      </c>
      <c r="D16" s="173" t="s">
        <v>121</v>
      </c>
      <c r="E16" s="110" t="s">
        <v>61</v>
      </c>
      <c r="F16" s="179">
        <f>'Rua Ferdinando'!F16+'Rua Pacazza'!F16+'Rua Eugênia'!F16+'Rua Beira Rio'!F16</f>
        <v>140</v>
      </c>
      <c r="G16" s="145"/>
      <c r="H16" s="147">
        <f>(F16*G16)</f>
        <v>0</v>
      </c>
      <c r="I16" s="184"/>
    </row>
    <row r="17" spans="1:9" ht="25.5">
      <c r="A17" s="96" t="s">
        <v>41</v>
      </c>
      <c r="B17" s="149" t="s">
        <v>23</v>
      </c>
      <c r="C17" s="175">
        <v>90778</v>
      </c>
      <c r="D17" s="174" t="s">
        <v>122</v>
      </c>
      <c r="E17" s="110" t="s">
        <v>61</v>
      </c>
      <c r="F17" s="179">
        <f>'Rua Ferdinando'!F17+'Rua Pacazza'!F17+'Rua Eugênia'!F17+'Rua Beira Rio'!F17</f>
        <v>70</v>
      </c>
      <c r="G17" s="145"/>
      <c r="H17" s="147">
        <f>(F17*G17)</f>
        <v>0</v>
      </c>
      <c r="I17" s="184"/>
    </row>
    <row r="18" spans="1:9" ht="12.75">
      <c r="A18" s="96" t="s">
        <v>56</v>
      </c>
      <c r="B18" s="186" t="s">
        <v>40</v>
      </c>
      <c r="C18" s="187"/>
      <c r="D18" s="187"/>
      <c r="E18" s="187"/>
      <c r="F18" s="187"/>
      <c r="G18" s="188"/>
      <c r="H18" s="107">
        <f>SUM(H14:H17)</f>
        <v>0</v>
      </c>
      <c r="I18" s="185"/>
    </row>
    <row r="19" spans="1:9" ht="12.75">
      <c r="A19" s="129"/>
      <c r="B19" s="130"/>
      <c r="C19" s="130"/>
      <c r="D19" s="130"/>
      <c r="E19" s="130"/>
      <c r="F19" s="130"/>
      <c r="G19" s="130"/>
      <c r="H19" s="124"/>
      <c r="I19" s="118"/>
    </row>
    <row r="20" spans="1:9" ht="12.75">
      <c r="A20" s="161" t="s">
        <v>65</v>
      </c>
      <c r="B20" s="192" t="s">
        <v>66</v>
      </c>
      <c r="C20" s="192"/>
      <c r="D20" s="192"/>
      <c r="E20" s="162"/>
      <c r="F20" s="162"/>
      <c r="G20" s="163"/>
      <c r="H20" s="163"/>
      <c r="I20" s="164"/>
    </row>
    <row r="21" spans="1:9" ht="12.75">
      <c r="A21" s="96" t="s">
        <v>32</v>
      </c>
      <c r="B21" s="149" t="s">
        <v>23</v>
      </c>
      <c r="C21" s="149">
        <v>90105</v>
      </c>
      <c r="D21" s="154" t="s">
        <v>131</v>
      </c>
      <c r="E21" s="96" t="s">
        <v>45</v>
      </c>
      <c r="F21" s="179">
        <f>'Rua Ferdinando'!F21+'Rua Pacazza'!F21+'Rua Eugênia'!F21+'Rua Beira Rio'!F21</f>
        <v>454</v>
      </c>
      <c r="G21" s="145"/>
      <c r="H21" s="165">
        <f aca="true" t="shared" si="0" ref="H21:H29">(F21*G21)</f>
        <v>0</v>
      </c>
      <c r="I21" s="183" t="e">
        <f>H31/H85</f>
        <v>#DIV/0!</v>
      </c>
    </row>
    <row r="22" spans="1:9" ht="12.75">
      <c r="A22" s="96" t="s">
        <v>37</v>
      </c>
      <c r="B22" s="149" t="s">
        <v>23</v>
      </c>
      <c r="C22" s="149">
        <v>104734</v>
      </c>
      <c r="D22" s="154" t="s">
        <v>71</v>
      </c>
      <c r="E22" s="96" t="s">
        <v>45</v>
      </c>
      <c r="F22" s="179">
        <f>'Rua Ferdinando'!F22+'Rua Pacazza'!F22+'Rua Eugênia'!F22+'Rua Beira Rio'!F22</f>
        <v>383.06</v>
      </c>
      <c r="G22" s="145"/>
      <c r="H22" s="165">
        <f t="shared" si="0"/>
        <v>0</v>
      </c>
      <c r="I22" s="184"/>
    </row>
    <row r="23" spans="1:9" ht="12.75">
      <c r="A23" s="96" t="s">
        <v>38</v>
      </c>
      <c r="B23" s="149" t="s">
        <v>23</v>
      </c>
      <c r="C23" s="149">
        <v>104737</v>
      </c>
      <c r="D23" s="154" t="s">
        <v>139</v>
      </c>
      <c r="E23" s="96" t="s">
        <v>45</v>
      </c>
      <c r="F23" s="179">
        <f>'Rua Ferdinando'!F23+'Rua Pacazza'!F23+'Rua Eugênia'!F23+'Rua Beira Rio'!F23</f>
        <v>6</v>
      </c>
      <c r="G23" s="145"/>
      <c r="H23" s="165">
        <f>(F23*G23)</f>
        <v>0</v>
      </c>
      <c r="I23" s="184"/>
    </row>
    <row r="24" spans="1:9" ht="25.5">
      <c r="A24" s="96" t="s">
        <v>43</v>
      </c>
      <c r="B24" s="149" t="s">
        <v>23</v>
      </c>
      <c r="C24" s="149">
        <v>95568</v>
      </c>
      <c r="D24" s="154" t="s">
        <v>72</v>
      </c>
      <c r="E24" s="96" t="s">
        <v>42</v>
      </c>
      <c r="F24" s="179">
        <f>'Rua Ferdinando'!F24+'Rua Pacazza'!F24+'Rua Eugênia'!F24+'Rua Beira Rio'!F24</f>
        <v>261</v>
      </c>
      <c r="G24" s="145"/>
      <c r="H24" s="165">
        <f t="shared" si="0"/>
        <v>0</v>
      </c>
      <c r="I24" s="184"/>
    </row>
    <row r="25" spans="1:9" ht="12.75">
      <c r="A25" s="96" t="s">
        <v>44</v>
      </c>
      <c r="B25" s="149" t="s">
        <v>142</v>
      </c>
      <c r="C25" s="176">
        <v>37453</v>
      </c>
      <c r="D25" s="154" t="s">
        <v>143</v>
      </c>
      <c r="E25" s="96" t="s">
        <v>42</v>
      </c>
      <c r="F25" s="179">
        <f>'Rua Ferdinando'!F25+'Rua Pacazza'!F25+'Rua Eugênia'!F25+'Rua Beira Rio'!F25</f>
        <v>135</v>
      </c>
      <c r="G25" s="145"/>
      <c r="H25" s="165">
        <f t="shared" si="0"/>
        <v>0</v>
      </c>
      <c r="I25" s="184"/>
    </row>
    <row r="26" spans="1:9" ht="12.75">
      <c r="A26" s="96" t="s">
        <v>48</v>
      </c>
      <c r="B26" s="149" t="s">
        <v>23</v>
      </c>
      <c r="C26" s="149">
        <v>92811</v>
      </c>
      <c r="D26" s="154" t="s">
        <v>141</v>
      </c>
      <c r="E26" s="96" t="s">
        <v>42</v>
      </c>
      <c r="F26" s="179">
        <f>'Rua Ferdinando'!F26+'Rua Pacazza'!F26+'Rua Eugênia'!F26+'Rua Beira Rio'!F26</f>
        <v>135</v>
      </c>
      <c r="G26" s="145"/>
      <c r="H26" s="165">
        <f t="shared" si="0"/>
        <v>0</v>
      </c>
      <c r="I26" s="184"/>
    </row>
    <row r="27" spans="1:9" ht="12.75">
      <c r="A27" s="96" t="s">
        <v>49</v>
      </c>
      <c r="B27" s="149" t="s">
        <v>23</v>
      </c>
      <c r="C27" s="149">
        <v>97933</v>
      </c>
      <c r="D27" s="154" t="s">
        <v>172</v>
      </c>
      <c r="E27" s="96" t="s">
        <v>73</v>
      </c>
      <c r="F27" s="179">
        <f>'Rua Ferdinando'!F27+'Rua Pacazza'!F27+'Rua Eugênia'!F27+'Rua Beira Rio'!F27</f>
        <v>20</v>
      </c>
      <c r="G27" s="145"/>
      <c r="H27" s="165">
        <f t="shared" si="0"/>
        <v>0</v>
      </c>
      <c r="I27" s="184"/>
    </row>
    <row r="28" spans="1:9" ht="12.75">
      <c r="A28" s="96" t="s">
        <v>57</v>
      </c>
      <c r="B28" s="149" t="s">
        <v>23</v>
      </c>
      <c r="C28" s="149">
        <v>97933</v>
      </c>
      <c r="D28" s="154" t="s">
        <v>173</v>
      </c>
      <c r="E28" s="96" t="s">
        <v>73</v>
      </c>
      <c r="F28" s="179">
        <f>'Rua Ferdinando'!F28+'Rua Pacazza'!F28+'Rua Eugênia'!F28+'Rua Beira Rio'!F28</f>
        <v>5</v>
      </c>
      <c r="G28" s="145"/>
      <c r="H28" s="165">
        <f t="shared" si="0"/>
        <v>0</v>
      </c>
      <c r="I28" s="184"/>
    </row>
    <row r="29" spans="1:9" ht="25.5">
      <c r="A29" s="96" t="s">
        <v>58</v>
      </c>
      <c r="B29" s="96" t="s">
        <v>70</v>
      </c>
      <c r="C29" s="149">
        <v>8</v>
      </c>
      <c r="D29" s="154" t="s">
        <v>74</v>
      </c>
      <c r="E29" s="96" t="s">
        <v>73</v>
      </c>
      <c r="F29" s="179">
        <f>'Rua Ferdinando'!F29+'Rua Pacazza'!F29+'Rua Eugênia'!F29+'Rua Beira Rio'!F29</f>
        <v>5</v>
      </c>
      <c r="G29" s="145"/>
      <c r="H29" s="165">
        <f t="shared" si="0"/>
        <v>0</v>
      </c>
      <c r="I29" s="184"/>
    </row>
    <row r="30" spans="1:9" ht="12.75">
      <c r="A30" s="96" t="s">
        <v>140</v>
      </c>
      <c r="B30" s="149" t="s">
        <v>23</v>
      </c>
      <c r="C30" s="149">
        <v>99273</v>
      </c>
      <c r="D30" s="154" t="s">
        <v>175</v>
      </c>
      <c r="E30" s="96" t="s">
        <v>73</v>
      </c>
      <c r="F30" s="179">
        <f>'Rua Ferdinando'!F30+'Rua Pacazza'!F30+'Rua Eugênia'!F30+'Rua Beira Rio'!F30</f>
        <v>1</v>
      </c>
      <c r="G30" s="145"/>
      <c r="H30" s="165">
        <f>(F30*G30)</f>
        <v>0</v>
      </c>
      <c r="I30" s="184"/>
    </row>
    <row r="31" spans="1:9" ht="12.75">
      <c r="A31" s="96" t="s">
        <v>176</v>
      </c>
      <c r="B31" s="186" t="s">
        <v>40</v>
      </c>
      <c r="C31" s="187"/>
      <c r="D31" s="187"/>
      <c r="E31" s="187"/>
      <c r="F31" s="187"/>
      <c r="G31" s="188"/>
      <c r="H31" s="107">
        <f>SUM(H21:H30)</f>
        <v>0</v>
      </c>
      <c r="I31" s="185"/>
    </row>
    <row r="32" spans="1:9" ht="12.75">
      <c r="A32" s="129"/>
      <c r="B32" s="130"/>
      <c r="C32" s="130"/>
      <c r="D32" s="130"/>
      <c r="E32" s="130"/>
      <c r="F32" s="130"/>
      <c r="G32" s="130"/>
      <c r="H32" s="124"/>
      <c r="I32" s="118"/>
    </row>
    <row r="33" spans="1:9" ht="12.75">
      <c r="A33" s="161" t="s">
        <v>75</v>
      </c>
      <c r="B33" s="192" t="s">
        <v>76</v>
      </c>
      <c r="C33" s="192"/>
      <c r="D33" s="192"/>
      <c r="E33" s="162"/>
      <c r="F33" s="162"/>
      <c r="G33" s="163"/>
      <c r="H33" s="163"/>
      <c r="I33" s="164"/>
    </row>
    <row r="34" spans="1:9" ht="12.75">
      <c r="A34" s="96" t="s">
        <v>33</v>
      </c>
      <c r="B34" s="149" t="s">
        <v>23</v>
      </c>
      <c r="C34" s="149">
        <v>98525</v>
      </c>
      <c r="D34" s="154" t="s">
        <v>77</v>
      </c>
      <c r="E34" s="96" t="s">
        <v>24</v>
      </c>
      <c r="F34" s="179">
        <f>'Rua Ferdinando'!F34+'Rua Pacazza'!F34+'Rua Eugênia'!F34+'Rua Beira Rio'!F34</f>
        <v>566.56</v>
      </c>
      <c r="G34" s="145"/>
      <c r="H34" s="165">
        <f aca="true" t="shared" si="1" ref="H34:H39">(F34*G34)</f>
        <v>0</v>
      </c>
      <c r="I34" s="183" t="e">
        <f>H40/H85</f>
        <v>#DIV/0!</v>
      </c>
    </row>
    <row r="35" spans="1:9" ht="38.25">
      <c r="A35" s="96" t="s">
        <v>34</v>
      </c>
      <c r="B35" s="149" t="s">
        <v>23</v>
      </c>
      <c r="C35" s="149">
        <v>101137</v>
      </c>
      <c r="D35" s="154" t="s">
        <v>154</v>
      </c>
      <c r="E35" s="96" t="s">
        <v>45</v>
      </c>
      <c r="F35" s="179">
        <f>'Rua Ferdinando'!F35+'Rua Pacazza'!F35+'Rua Eugênia'!F35+'Rua Beira Rio'!F35</f>
        <v>226.62</v>
      </c>
      <c r="G35" s="145"/>
      <c r="H35" s="165">
        <f t="shared" si="1"/>
        <v>0</v>
      </c>
      <c r="I35" s="184"/>
    </row>
    <row r="36" spans="1:9" ht="38.25">
      <c r="A36" s="96" t="s">
        <v>46</v>
      </c>
      <c r="B36" s="149" t="s">
        <v>23</v>
      </c>
      <c r="C36" s="149">
        <v>101230</v>
      </c>
      <c r="D36" s="154" t="s">
        <v>155</v>
      </c>
      <c r="E36" s="96" t="s">
        <v>45</v>
      </c>
      <c r="F36" s="179">
        <f>'Rua Ferdinando'!F36+'Rua Pacazza'!F36+'Rua Eugênia'!F36+'Rua Beira Rio'!F36</f>
        <v>84.98</v>
      </c>
      <c r="G36" s="145"/>
      <c r="H36" s="165">
        <f t="shared" si="1"/>
        <v>0</v>
      </c>
      <c r="I36" s="184"/>
    </row>
    <row r="37" spans="1:9" ht="12.75">
      <c r="A37" s="96" t="s">
        <v>47</v>
      </c>
      <c r="B37" s="149" t="s">
        <v>23</v>
      </c>
      <c r="C37" s="149">
        <v>100574</v>
      </c>
      <c r="D37" s="154" t="s">
        <v>157</v>
      </c>
      <c r="E37" s="96" t="s">
        <v>45</v>
      </c>
      <c r="F37" s="179">
        <f>'Rua Ferdinando'!F37+'Rua Pacazza'!F37+'Rua Eugênia'!F37+'Rua Beira Rio'!F37</f>
        <v>56.65</v>
      </c>
      <c r="G37" s="145"/>
      <c r="H37" s="165">
        <f t="shared" si="1"/>
        <v>0</v>
      </c>
      <c r="I37" s="184"/>
    </row>
    <row r="38" spans="1:9" ht="38.25">
      <c r="A38" s="96" t="s">
        <v>50</v>
      </c>
      <c r="B38" s="149" t="s">
        <v>23</v>
      </c>
      <c r="C38" s="149">
        <v>101768</v>
      </c>
      <c r="D38" s="154" t="s">
        <v>156</v>
      </c>
      <c r="E38" s="96" t="s">
        <v>45</v>
      </c>
      <c r="F38" s="179">
        <f>'Rua Ferdinando'!F38+'Rua Pacazza'!F38+'Rua Eugênia'!F38+'Rua Beira Rio'!F38</f>
        <v>56.65</v>
      </c>
      <c r="G38" s="145"/>
      <c r="H38" s="165">
        <f t="shared" si="1"/>
        <v>0</v>
      </c>
      <c r="I38" s="184"/>
    </row>
    <row r="39" spans="1:9" ht="12.75">
      <c r="A39" s="96" t="s">
        <v>127</v>
      </c>
      <c r="B39" s="149" t="s">
        <v>23</v>
      </c>
      <c r="C39" s="149">
        <v>100575</v>
      </c>
      <c r="D39" s="154" t="s">
        <v>160</v>
      </c>
      <c r="E39" s="96" t="s">
        <v>24</v>
      </c>
      <c r="F39" s="179">
        <f>'Rua Ferdinando'!F39+'Rua Pacazza'!F39+'Rua Eugênia'!F39+'Rua Beira Rio'!F39</f>
        <v>566.56</v>
      </c>
      <c r="G39" s="145"/>
      <c r="H39" s="165">
        <f t="shared" si="1"/>
        <v>0</v>
      </c>
      <c r="I39" s="184"/>
    </row>
    <row r="40" spans="1:9" ht="12.75">
      <c r="A40" s="96" t="s">
        <v>127</v>
      </c>
      <c r="B40" s="186" t="s">
        <v>40</v>
      </c>
      <c r="C40" s="187"/>
      <c r="D40" s="187"/>
      <c r="E40" s="187"/>
      <c r="F40" s="187"/>
      <c r="G40" s="188"/>
      <c r="H40" s="107">
        <f>SUM(H34:H39)</f>
        <v>0</v>
      </c>
      <c r="I40" s="185"/>
    </row>
    <row r="41" spans="1:9" ht="12.75">
      <c r="A41" s="129"/>
      <c r="B41" s="130"/>
      <c r="C41" s="130"/>
      <c r="D41" s="130"/>
      <c r="E41" s="130"/>
      <c r="F41" s="130"/>
      <c r="G41" s="130"/>
      <c r="H41" s="124"/>
      <c r="I41" s="118"/>
    </row>
    <row r="42" spans="1:9" ht="12.75">
      <c r="A42" s="111">
        <v>4</v>
      </c>
      <c r="B42" s="190" t="s">
        <v>52</v>
      </c>
      <c r="C42" s="191"/>
      <c r="D42" s="191"/>
      <c r="E42" s="112"/>
      <c r="F42" s="113"/>
      <c r="G42" s="114"/>
      <c r="H42" s="115"/>
      <c r="I42" s="116"/>
    </row>
    <row r="43" spans="1:9" ht="12.75">
      <c r="A43" s="156" t="s">
        <v>79</v>
      </c>
      <c r="B43" s="149" t="s">
        <v>23</v>
      </c>
      <c r="C43" s="149">
        <v>99814</v>
      </c>
      <c r="D43" s="144" t="s">
        <v>103</v>
      </c>
      <c r="E43" s="146" t="s">
        <v>24</v>
      </c>
      <c r="F43" s="179">
        <f>'Rua Ferdinando'!F43+'Rua Pacazza'!F43+'Rua Eugênia'!F43+'Rua Beira Rio'!F43</f>
        <v>3563.01</v>
      </c>
      <c r="G43" s="145"/>
      <c r="H43" s="152">
        <f aca="true" t="shared" si="2" ref="H43:H53">(F43*G43)</f>
        <v>0</v>
      </c>
      <c r="I43" s="183" t="e">
        <f>H54/H85</f>
        <v>#DIV/0!</v>
      </c>
    </row>
    <row r="44" spans="1:9" ht="12.75">
      <c r="A44" s="156" t="s">
        <v>80</v>
      </c>
      <c r="B44" s="149" t="s">
        <v>23</v>
      </c>
      <c r="C44" s="149">
        <v>100576</v>
      </c>
      <c r="D44" s="144" t="s">
        <v>78</v>
      </c>
      <c r="E44" s="146" t="s">
        <v>24</v>
      </c>
      <c r="F44" s="179">
        <f>'Rua Ferdinando'!F44+'Rua Pacazza'!F44+'Rua Eugênia'!F44+'Rua Beira Rio'!F44</f>
        <v>948.56</v>
      </c>
      <c r="G44" s="145"/>
      <c r="H44" s="152">
        <f>(F44*G44)</f>
        <v>0</v>
      </c>
      <c r="I44" s="184"/>
    </row>
    <row r="45" spans="1:9" ht="25.5">
      <c r="A45" s="156" t="s">
        <v>81</v>
      </c>
      <c r="B45" s="149" t="s">
        <v>23</v>
      </c>
      <c r="C45" s="149">
        <v>96399</v>
      </c>
      <c r="D45" s="144" t="s">
        <v>179</v>
      </c>
      <c r="E45" s="146" t="s">
        <v>45</v>
      </c>
      <c r="F45" s="179">
        <f>'Rua Ferdinando'!F45+'Rua Pacazza'!F45+'Rua Eugênia'!F45+'Rua Beira Rio'!F45</f>
        <v>227.26999999999998</v>
      </c>
      <c r="G45" s="145"/>
      <c r="H45" s="152">
        <f t="shared" si="2"/>
        <v>0</v>
      </c>
      <c r="I45" s="184"/>
    </row>
    <row r="46" spans="1:9" ht="25.5">
      <c r="A46" s="156" t="s">
        <v>82</v>
      </c>
      <c r="B46" s="149" t="s">
        <v>23</v>
      </c>
      <c r="C46" s="149">
        <v>93593</v>
      </c>
      <c r="D46" s="144" t="s">
        <v>135</v>
      </c>
      <c r="E46" s="146" t="s">
        <v>158</v>
      </c>
      <c r="F46" s="179">
        <f>'Rua Ferdinando'!F46+'Rua Pacazza'!F46+'Rua Eugênia'!F46+'Rua Beira Rio'!F46</f>
        <v>6818.1</v>
      </c>
      <c r="G46" s="145"/>
      <c r="H46" s="152">
        <f t="shared" si="2"/>
        <v>0</v>
      </c>
      <c r="I46" s="184"/>
    </row>
    <row r="47" spans="1:9" ht="12.75">
      <c r="A47" s="156" t="s">
        <v>83</v>
      </c>
      <c r="B47" s="149" t="s">
        <v>23</v>
      </c>
      <c r="C47" s="149">
        <v>96396</v>
      </c>
      <c r="D47" s="144" t="s">
        <v>104</v>
      </c>
      <c r="E47" s="146" t="s">
        <v>45</v>
      </c>
      <c r="F47" s="179">
        <f>'Rua Ferdinando'!F47+'Rua Pacazza'!F47+'Rua Eugênia'!F47+'Rua Beira Rio'!F47</f>
        <v>142.28</v>
      </c>
      <c r="G47" s="145"/>
      <c r="H47" s="152">
        <f t="shared" si="2"/>
        <v>0</v>
      </c>
      <c r="I47" s="184"/>
    </row>
    <row r="48" spans="1:9" ht="25.5">
      <c r="A48" s="156" t="s">
        <v>84</v>
      </c>
      <c r="B48" s="149" t="s">
        <v>23</v>
      </c>
      <c r="C48" s="149">
        <v>93593</v>
      </c>
      <c r="D48" s="144" t="s">
        <v>136</v>
      </c>
      <c r="E48" s="146" t="s">
        <v>158</v>
      </c>
      <c r="F48" s="179">
        <f>'Rua Ferdinando'!F48+'Rua Pacazza'!F48+'Rua Eugênia'!F48+'Rua Beira Rio'!F48</f>
        <v>4268.4</v>
      </c>
      <c r="G48" s="145"/>
      <c r="H48" s="152">
        <f t="shared" si="2"/>
        <v>0</v>
      </c>
      <c r="I48" s="184"/>
    </row>
    <row r="49" spans="1:9" ht="25.5">
      <c r="A49" s="156" t="s">
        <v>85</v>
      </c>
      <c r="B49" s="149" t="s">
        <v>70</v>
      </c>
      <c r="C49" s="149">
        <v>18</v>
      </c>
      <c r="D49" s="144" t="s">
        <v>132</v>
      </c>
      <c r="E49" s="146" t="s">
        <v>24</v>
      </c>
      <c r="F49" s="179">
        <f>'Rua Ferdinando'!F49+'Rua Pacazza'!F49+'Rua Eugênia'!F49+'Rua Beira Rio'!F49</f>
        <v>948.56</v>
      </c>
      <c r="G49" s="145"/>
      <c r="H49" s="152">
        <f t="shared" si="2"/>
        <v>0</v>
      </c>
      <c r="I49" s="184"/>
    </row>
    <row r="50" spans="1:9" ht="25.5">
      <c r="A50" s="156" t="s">
        <v>86</v>
      </c>
      <c r="B50" s="149" t="s">
        <v>70</v>
      </c>
      <c r="C50" s="149">
        <v>19</v>
      </c>
      <c r="D50" s="144" t="s">
        <v>133</v>
      </c>
      <c r="E50" s="146" t="s">
        <v>24</v>
      </c>
      <c r="F50" s="179">
        <f>'Rua Ferdinando'!F50+'Rua Pacazza'!F50+'Rua Eugênia'!F50+'Rua Beira Rio'!F50</f>
        <v>4129.57</v>
      </c>
      <c r="G50" s="145"/>
      <c r="H50" s="152">
        <f t="shared" si="2"/>
        <v>0</v>
      </c>
      <c r="I50" s="184"/>
    </row>
    <row r="51" spans="1:9" ht="38.25">
      <c r="A51" s="156" t="s">
        <v>87</v>
      </c>
      <c r="B51" s="149" t="s">
        <v>23</v>
      </c>
      <c r="C51" s="149">
        <v>95995</v>
      </c>
      <c r="D51" s="144" t="s">
        <v>134</v>
      </c>
      <c r="E51" s="146" t="s">
        <v>45</v>
      </c>
      <c r="F51" s="179">
        <f>'Rua Ferdinando'!F51+'Rua Pacazza'!F51+'Rua Eugênia'!F51+'Rua Beira Rio'!F51</f>
        <v>165.18</v>
      </c>
      <c r="G51" s="145"/>
      <c r="H51" s="152">
        <f t="shared" si="2"/>
        <v>0</v>
      </c>
      <c r="I51" s="184"/>
    </row>
    <row r="52" spans="1:9" ht="25.5">
      <c r="A52" s="156" t="s">
        <v>88</v>
      </c>
      <c r="B52" s="149" t="s">
        <v>23</v>
      </c>
      <c r="C52" s="149">
        <v>93590</v>
      </c>
      <c r="D52" s="144" t="s">
        <v>54</v>
      </c>
      <c r="E52" s="146" t="s">
        <v>158</v>
      </c>
      <c r="F52" s="179">
        <f>'Rua Ferdinando'!F52+'Rua Pacazza'!F52+'Rua Eugênia'!F52+'Rua Beira Rio'!F52</f>
        <v>11562.6</v>
      </c>
      <c r="G52" s="145"/>
      <c r="H52" s="152">
        <f t="shared" si="2"/>
        <v>0</v>
      </c>
      <c r="I52" s="184"/>
    </row>
    <row r="53" spans="1:9" ht="12.75">
      <c r="A53" s="156" t="s">
        <v>89</v>
      </c>
      <c r="B53" s="149" t="s">
        <v>23</v>
      </c>
      <c r="C53" s="149">
        <v>101002</v>
      </c>
      <c r="D53" s="144" t="s">
        <v>161</v>
      </c>
      <c r="E53" s="146" t="s">
        <v>159</v>
      </c>
      <c r="F53" s="179">
        <f>'Rua Ferdinando'!F53+'Rua Pacazza'!F53+'Rua Eugênia'!F53+'Rua Beira Rio'!F53</f>
        <v>412.96</v>
      </c>
      <c r="G53" s="145"/>
      <c r="H53" s="152">
        <f t="shared" si="2"/>
        <v>0</v>
      </c>
      <c r="I53" s="184"/>
    </row>
    <row r="54" spans="1:9" ht="12.75">
      <c r="A54" s="156" t="s">
        <v>89</v>
      </c>
      <c r="B54" s="186" t="s">
        <v>40</v>
      </c>
      <c r="C54" s="187"/>
      <c r="D54" s="187"/>
      <c r="E54" s="187"/>
      <c r="F54" s="187"/>
      <c r="G54" s="188"/>
      <c r="H54" s="107">
        <f>SUM(H43:H53)</f>
        <v>0</v>
      </c>
      <c r="I54" s="185"/>
    </row>
    <row r="55" spans="1:9" ht="12.75">
      <c r="A55" s="119"/>
      <c r="B55" s="120"/>
      <c r="C55" s="120"/>
      <c r="D55" s="121"/>
      <c r="E55" s="120"/>
      <c r="F55" s="122"/>
      <c r="G55" s="92"/>
      <c r="H55" s="123"/>
      <c r="I55" s="118"/>
    </row>
    <row r="56" spans="1:9" ht="12.75">
      <c r="A56" s="161" t="s">
        <v>90</v>
      </c>
      <c r="B56" s="192" t="s">
        <v>106</v>
      </c>
      <c r="C56" s="192"/>
      <c r="D56" s="192"/>
      <c r="E56" s="162"/>
      <c r="F56" s="162"/>
      <c r="G56" s="163"/>
      <c r="H56" s="163"/>
      <c r="I56" s="164"/>
    </row>
    <row r="57" spans="1:9" ht="12.75">
      <c r="A57" s="96" t="s">
        <v>91</v>
      </c>
      <c r="B57" s="146" t="s">
        <v>23</v>
      </c>
      <c r="C57" s="96">
        <v>94263</v>
      </c>
      <c r="D57" s="144" t="s">
        <v>105</v>
      </c>
      <c r="E57" s="96" t="s">
        <v>42</v>
      </c>
      <c r="F57" s="170">
        <f>'Rua Ferdinando'!F57+'Rua Pacazza'!F57+'Rua Eugênia'!F57+'Rua Beira Rio'!F57</f>
        <v>896.74</v>
      </c>
      <c r="G57" s="145"/>
      <c r="H57" s="165">
        <f aca="true" t="shared" si="3" ref="H57:H62">(F57*G57)</f>
        <v>0</v>
      </c>
      <c r="I57" s="183" t="e">
        <f>H63/H85</f>
        <v>#DIV/0!</v>
      </c>
    </row>
    <row r="58" spans="1:9" ht="12.75">
      <c r="A58" s="96" t="s">
        <v>92</v>
      </c>
      <c r="B58" s="146" t="s">
        <v>23</v>
      </c>
      <c r="C58" s="149">
        <v>101617</v>
      </c>
      <c r="D58" s="167" t="s">
        <v>145</v>
      </c>
      <c r="E58" s="96" t="s">
        <v>24</v>
      </c>
      <c r="F58" s="170">
        <f>'Rua Ferdinando'!F58+'Rua Pacazza'!F58+'Rua Eugênia'!F58+'Rua Beira Rio'!F58</f>
        <v>680.89</v>
      </c>
      <c r="G58" s="145"/>
      <c r="H58" s="165">
        <f t="shared" si="3"/>
        <v>0</v>
      </c>
      <c r="I58" s="184"/>
    </row>
    <row r="59" spans="1:9" ht="12.75">
      <c r="A59" s="96" t="s">
        <v>93</v>
      </c>
      <c r="B59" s="146" t="s">
        <v>23</v>
      </c>
      <c r="C59" s="149">
        <v>96624</v>
      </c>
      <c r="D59" s="167" t="s">
        <v>144</v>
      </c>
      <c r="E59" s="96" t="s">
        <v>45</v>
      </c>
      <c r="F59" s="170">
        <f>'Rua Ferdinando'!F59+'Rua Pacazza'!F59+'Rua Eugênia'!F59+'Rua Beira Rio'!F59</f>
        <v>28.689999999999998</v>
      </c>
      <c r="G59" s="145"/>
      <c r="H59" s="165">
        <f t="shared" si="3"/>
        <v>0</v>
      </c>
      <c r="I59" s="184"/>
    </row>
    <row r="60" spans="1:9" ht="12.75">
      <c r="A60" s="96" t="s">
        <v>107</v>
      </c>
      <c r="B60" s="146" t="s">
        <v>23</v>
      </c>
      <c r="C60" s="149">
        <v>94994</v>
      </c>
      <c r="D60" s="167" t="s">
        <v>174</v>
      </c>
      <c r="E60" s="96" t="s">
        <v>24</v>
      </c>
      <c r="F60" s="170">
        <f>'Rua Ferdinando'!F60+'Rua Pacazza'!F60+'Rua Eugênia'!F60+'Rua Beira Rio'!F60</f>
        <v>131.25</v>
      </c>
      <c r="G60" s="145"/>
      <c r="H60" s="165">
        <f t="shared" si="3"/>
        <v>0</v>
      </c>
      <c r="I60" s="184"/>
    </row>
    <row r="61" spans="1:9" ht="12.75">
      <c r="A61" s="96" t="s">
        <v>108</v>
      </c>
      <c r="B61" s="146" t="s">
        <v>23</v>
      </c>
      <c r="C61" s="149">
        <v>94991</v>
      </c>
      <c r="D61" s="167" t="s">
        <v>146</v>
      </c>
      <c r="E61" s="96" t="s">
        <v>45</v>
      </c>
      <c r="F61" s="170">
        <f>'Rua Ferdinando'!F61+'Rua Pacazza'!F61+'Rua Eugênia'!F61+'Rua Beira Rio'!F61</f>
        <v>58.84</v>
      </c>
      <c r="G61" s="145"/>
      <c r="H61" s="165">
        <f t="shared" si="3"/>
        <v>0</v>
      </c>
      <c r="I61" s="184"/>
    </row>
    <row r="62" spans="1:9" s="181" customFormat="1" ht="25.5">
      <c r="A62" s="96" t="s">
        <v>109</v>
      </c>
      <c r="B62" s="146" t="s">
        <v>23</v>
      </c>
      <c r="C62" s="149">
        <v>104658</v>
      </c>
      <c r="D62" s="167" t="s">
        <v>182</v>
      </c>
      <c r="E62" s="96" t="s">
        <v>24</v>
      </c>
      <c r="F62" s="170">
        <f>'Rua Ferdinando'!F62+'Rua Pacazza'!F62+'Rua Eugênia'!F62+'Rua Beira Rio'!F62</f>
        <v>89.6</v>
      </c>
      <c r="G62" s="145"/>
      <c r="H62" s="165">
        <f t="shared" si="3"/>
        <v>0</v>
      </c>
      <c r="I62" s="184"/>
    </row>
    <row r="63" spans="1:9" ht="12.75">
      <c r="A63" s="96" t="s">
        <v>181</v>
      </c>
      <c r="B63" s="186" t="s">
        <v>40</v>
      </c>
      <c r="C63" s="187"/>
      <c r="D63" s="187"/>
      <c r="E63" s="187"/>
      <c r="F63" s="187"/>
      <c r="G63" s="188"/>
      <c r="H63" s="107">
        <f>SUM(H57:H62)</f>
        <v>0</v>
      </c>
      <c r="I63" s="185"/>
    </row>
    <row r="64" spans="1:9" ht="12.75">
      <c r="A64" s="119"/>
      <c r="B64" s="120"/>
      <c r="C64" s="120"/>
      <c r="D64" s="121"/>
      <c r="E64" s="120"/>
      <c r="F64" s="122"/>
      <c r="G64" s="92"/>
      <c r="H64" s="123"/>
      <c r="I64" s="118"/>
    </row>
    <row r="65" spans="1:9" ht="12.75">
      <c r="A65" s="111">
        <v>6</v>
      </c>
      <c r="B65" s="190" t="s">
        <v>53</v>
      </c>
      <c r="C65" s="191"/>
      <c r="D65" s="191"/>
      <c r="E65" s="112"/>
      <c r="F65" s="113"/>
      <c r="G65" s="114"/>
      <c r="H65" s="115"/>
      <c r="I65" s="116"/>
    </row>
    <row r="66" spans="1:9" ht="25.5">
      <c r="A66" s="110" t="s">
        <v>94</v>
      </c>
      <c r="B66" s="146" t="s">
        <v>23</v>
      </c>
      <c r="C66" s="149">
        <v>102509</v>
      </c>
      <c r="D66" s="171" t="s">
        <v>149</v>
      </c>
      <c r="E66" s="172" t="s">
        <v>24</v>
      </c>
      <c r="F66" s="179">
        <f>'Rua Ferdinando'!F66+'Rua Pacazza'!F66+'Rua Eugênia'!F66+'Rua Beira Rio'!F66</f>
        <v>149.82</v>
      </c>
      <c r="G66" s="151"/>
      <c r="H66" s="152">
        <f aca="true" t="shared" si="4" ref="H66:H74">(F66*G66)</f>
        <v>0</v>
      </c>
      <c r="I66" s="183" t="e">
        <f>H76/H85</f>
        <v>#DIV/0!</v>
      </c>
    </row>
    <row r="67" spans="1:9" ht="25.5">
      <c r="A67" s="110" t="s">
        <v>95</v>
      </c>
      <c r="B67" s="146" t="s">
        <v>23</v>
      </c>
      <c r="C67" s="149">
        <v>102501</v>
      </c>
      <c r="D67" s="171" t="s">
        <v>147</v>
      </c>
      <c r="E67" s="172" t="s">
        <v>24</v>
      </c>
      <c r="F67" s="179">
        <f>'Rua Ferdinando'!F67+'Rua Pacazza'!F67+'Rua Eugênia'!F67+'Rua Beira Rio'!F67</f>
        <v>8.8</v>
      </c>
      <c r="G67" s="151"/>
      <c r="H67" s="152">
        <f t="shared" si="4"/>
        <v>0</v>
      </c>
      <c r="I67" s="184"/>
    </row>
    <row r="68" spans="1:9" ht="51">
      <c r="A68" s="110" t="s">
        <v>96</v>
      </c>
      <c r="B68" s="146" t="s">
        <v>23</v>
      </c>
      <c r="C68" s="149">
        <v>102512</v>
      </c>
      <c r="D68" s="171" t="s">
        <v>148</v>
      </c>
      <c r="E68" s="172" t="s">
        <v>42</v>
      </c>
      <c r="F68" s="179">
        <f>'Rua Ferdinando'!F68+'Rua Pacazza'!F68+'Rua Eugênia'!F68+'Rua Beira Rio'!F68</f>
        <v>1184.6100000000001</v>
      </c>
      <c r="G68" s="151"/>
      <c r="H68" s="152">
        <f>(F68*G68)</f>
        <v>0</v>
      </c>
      <c r="I68" s="184"/>
    </row>
    <row r="69" spans="1:9" ht="25.5">
      <c r="A69" s="110" t="s">
        <v>97</v>
      </c>
      <c r="B69" s="146" t="s">
        <v>23</v>
      </c>
      <c r="C69" s="149">
        <v>102513</v>
      </c>
      <c r="D69" s="171" t="s">
        <v>55</v>
      </c>
      <c r="E69" s="172" t="s">
        <v>24</v>
      </c>
      <c r="F69" s="179">
        <f>'Rua Ferdinando'!F69+'Rua Pacazza'!F69+'Rua Eugênia'!F69+'Rua Beira Rio'!F69</f>
        <v>5</v>
      </c>
      <c r="G69" s="151"/>
      <c r="H69" s="152">
        <f t="shared" si="4"/>
        <v>0</v>
      </c>
      <c r="I69" s="184"/>
    </row>
    <row r="70" spans="1:9" ht="25.5">
      <c r="A70" s="110" t="s">
        <v>98</v>
      </c>
      <c r="B70" s="146" t="s">
        <v>70</v>
      </c>
      <c r="C70" s="149">
        <v>10</v>
      </c>
      <c r="D70" s="171" t="s">
        <v>130</v>
      </c>
      <c r="E70" s="172" t="s">
        <v>126</v>
      </c>
      <c r="F70" s="179">
        <f>'Rua Ferdinando'!F70+'Rua Pacazza'!F70+'Rua Eugênia'!F70+'Rua Beira Rio'!F70</f>
        <v>5</v>
      </c>
      <c r="G70" s="151"/>
      <c r="H70" s="152">
        <f t="shared" si="4"/>
        <v>0</v>
      </c>
      <c r="I70" s="184"/>
    </row>
    <row r="71" spans="1:9" ht="38.25">
      <c r="A71" s="110" t="s">
        <v>99</v>
      </c>
      <c r="B71" s="146" t="s">
        <v>70</v>
      </c>
      <c r="C71" s="149">
        <v>11</v>
      </c>
      <c r="D71" s="171" t="s">
        <v>129</v>
      </c>
      <c r="E71" s="172" t="s">
        <v>126</v>
      </c>
      <c r="F71" s="179">
        <f>'Rua Ferdinando'!F71+'Rua Pacazza'!F71+'Rua Eugênia'!F71+'Rua Beira Rio'!F71</f>
        <v>8</v>
      </c>
      <c r="G71" s="151"/>
      <c r="H71" s="152">
        <f t="shared" si="4"/>
        <v>0</v>
      </c>
      <c r="I71" s="184"/>
    </row>
    <row r="72" spans="1:9" ht="25.5">
      <c r="A72" s="110" t="s">
        <v>100</v>
      </c>
      <c r="B72" s="146" t="s">
        <v>70</v>
      </c>
      <c r="C72" s="149">
        <v>12</v>
      </c>
      <c r="D72" s="144" t="s">
        <v>151</v>
      </c>
      <c r="E72" s="153" t="s">
        <v>126</v>
      </c>
      <c r="F72" s="179">
        <f>'Rua Ferdinando'!F72+'Rua Pacazza'!F72+'Rua Eugênia'!F72+'Rua Beira Rio'!F72</f>
        <v>4</v>
      </c>
      <c r="G72" s="151"/>
      <c r="H72" s="152">
        <f t="shared" si="4"/>
        <v>0</v>
      </c>
      <c r="I72" s="184"/>
    </row>
    <row r="73" spans="1:9" ht="25.5">
      <c r="A73" s="110" t="s">
        <v>101</v>
      </c>
      <c r="B73" s="146" t="s">
        <v>70</v>
      </c>
      <c r="C73" s="149">
        <v>12</v>
      </c>
      <c r="D73" s="144" t="s">
        <v>150</v>
      </c>
      <c r="E73" s="153" t="s">
        <v>126</v>
      </c>
      <c r="F73" s="179">
        <f>'Rua Ferdinando'!F73+'Rua Pacazza'!F73+'Rua Eugênia'!F73+'Rua Beira Rio'!F73</f>
        <v>1</v>
      </c>
      <c r="G73" s="151"/>
      <c r="H73" s="152">
        <f t="shared" si="4"/>
        <v>0</v>
      </c>
      <c r="I73" s="184"/>
    </row>
    <row r="74" spans="1:9" ht="25.5">
      <c r="A74" s="110" t="s">
        <v>102</v>
      </c>
      <c r="B74" s="146" t="s">
        <v>70</v>
      </c>
      <c r="C74" s="149">
        <v>12</v>
      </c>
      <c r="D74" s="144" t="s">
        <v>167</v>
      </c>
      <c r="E74" s="153" t="s">
        <v>126</v>
      </c>
      <c r="F74" s="179">
        <f>'Rua Ferdinando'!F74+'Rua Pacazza'!F74+'Rua Eugênia'!F74+'Rua Beira Rio'!F74</f>
        <v>1</v>
      </c>
      <c r="G74" s="151"/>
      <c r="H74" s="152">
        <f t="shared" si="4"/>
        <v>0</v>
      </c>
      <c r="I74" s="184"/>
    </row>
    <row r="75" spans="1:9" ht="12.75">
      <c r="A75" s="110" t="s">
        <v>152</v>
      </c>
      <c r="B75" s="146" t="s">
        <v>70</v>
      </c>
      <c r="C75" s="149">
        <v>13</v>
      </c>
      <c r="D75" s="144" t="s">
        <v>128</v>
      </c>
      <c r="E75" s="153" t="s">
        <v>126</v>
      </c>
      <c r="F75" s="179">
        <f>'Rua Ferdinando'!F75+'Rua Pacazza'!F75+'Rua Eugênia'!F75+'Rua Beira Rio'!F75</f>
        <v>6</v>
      </c>
      <c r="G75" s="151"/>
      <c r="H75" s="152">
        <f>(F75*G75)</f>
        <v>0</v>
      </c>
      <c r="I75" s="184"/>
    </row>
    <row r="76" spans="1:9" ht="12.75">
      <c r="A76" s="110" t="s">
        <v>168</v>
      </c>
      <c r="B76" s="186" t="s">
        <v>40</v>
      </c>
      <c r="C76" s="187"/>
      <c r="D76" s="187"/>
      <c r="E76" s="187"/>
      <c r="F76" s="187"/>
      <c r="G76" s="188"/>
      <c r="H76" s="109">
        <f>SUM(H66:H75)</f>
        <v>0</v>
      </c>
      <c r="I76" s="185"/>
    </row>
    <row r="77" spans="1:9" ht="12.75">
      <c r="A77" s="129"/>
      <c r="B77" s="138"/>
      <c r="C77" s="138"/>
      <c r="D77" s="138"/>
      <c r="E77" s="138"/>
      <c r="F77" s="138"/>
      <c r="G77" s="138"/>
      <c r="H77" s="117"/>
      <c r="I77" s="118"/>
    </row>
    <row r="78" spans="1:9" ht="12.75">
      <c r="A78" s="161" t="s">
        <v>110</v>
      </c>
      <c r="B78" s="192" t="s">
        <v>111</v>
      </c>
      <c r="C78" s="192"/>
      <c r="D78" s="192"/>
      <c r="E78" s="162"/>
      <c r="F78" s="162"/>
      <c r="G78" s="163"/>
      <c r="H78" s="163"/>
      <c r="I78" s="164"/>
    </row>
    <row r="79" spans="1:9" ht="30" customHeight="1">
      <c r="A79" s="96" t="s">
        <v>116</v>
      </c>
      <c r="B79" s="146" t="s">
        <v>70</v>
      </c>
      <c r="C79" s="168">
        <v>14</v>
      </c>
      <c r="D79" s="173" t="s">
        <v>112</v>
      </c>
      <c r="E79" s="110" t="s">
        <v>73</v>
      </c>
      <c r="F79" s="179">
        <f>'Rua Ferdinando'!F79+'Rua Pacazza'!F79+'Rua Eugênia'!F79+'Rua Beira Rio'!F79</f>
        <v>7</v>
      </c>
      <c r="G79" s="145"/>
      <c r="H79" s="165">
        <f>(F79*G79)</f>
        <v>0</v>
      </c>
      <c r="I79" s="183" t="e">
        <f>H83/H85</f>
        <v>#DIV/0!</v>
      </c>
    </row>
    <row r="80" spans="1:9" ht="39.75" customHeight="1">
      <c r="A80" s="96" t="s">
        <v>117</v>
      </c>
      <c r="B80" s="146" t="s">
        <v>70</v>
      </c>
      <c r="C80" s="168">
        <v>15</v>
      </c>
      <c r="D80" s="177" t="s">
        <v>113</v>
      </c>
      <c r="E80" s="110" t="s">
        <v>73</v>
      </c>
      <c r="F80" s="179">
        <f>'Rua Ferdinando'!F80+'Rua Pacazza'!F80+'Rua Eugênia'!F80+'Rua Beira Rio'!F80</f>
        <v>7</v>
      </c>
      <c r="G80" s="145"/>
      <c r="H80" s="165">
        <f>(F80*G80)</f>
        <v>0</v>
      </c>
      <c r="I80" s="184"/>
    </row>
    <row r="81" spans="1:9" ht="38.25">
      <c r="A81" s="96" t="s">
        <v>118</v>
      </c>
      <c r="B81" s="146" t="s">
        <v>70</v>
      </c>
      <c r="C81" s="168">
        <v>16</v>
      </c>
      <c r="D81" s="174" t="s">
        <v>114</v>
      </c>
      <c r="E81" s="110" t="s">
        <v>73</v>
      </c>
      <c r="F81" s="179">
        <f>'Rua Ferdinando'!F81+'Rua Pacazza'!F81+'Rua Eugênia'!F81+'Rua Beira Rio'!F81</f>
        <v>4</v>
      </c>
      <c r="G81" s="145"/>
      <c r="H81" s="165">
        <f>(F81*G81)</f>
        <v>0</v>
      </c>
      <c r="I81" s="184"/>
    </row>
    <row r="82" spans="1:9" ht="30" customHeight="1">
      <c r="A82" s="96" t="s">
        <v>119</v>
      </c>
      <c r="B82" s="146" t="s">
        <v>70</v>
      </c>
      <c r="C82" s="168">
        <v>17</v>
      </c>
      <c r="D82" s="174" t="s">
        <v>115</v>
      </c>
      <c r="E82" s="110" t="s">
        <v>73</v>
      </c>
      <c r="F82" s="179">
        <f>'Rua Ferdinando'!F82+'Rua Pacazza'!F82+'Rua Eugênia'!F82+'Rua Beira Rio'!F82</f>
        <v>7</v>
      </c>
      <c r="G82" s="145"/>
      <c r="H82" s="165">
        <f>(F82*G82)</f>
        <v>0</v>
      </c>
      <c r="I82" s="184"/>
    </row>
    <row r="83" spans="1:9" ht="12.75">
      <c r="A83" s="96" t="s">
        <v>120</v>
      </c>
      <c r="B83" s="186" t="s">
        <v>40</v>
      </c>
      <c r="C83" s="187"/>
      <c r="D83" s="187"/>
      <c r="E83" s="187"/>
      <c r="F83" s="187"/>
      <c r="G83" s="188"/>
      <c r="H83" s="107">
        <f>SUM(H79:H82)</f>
        <v>0</v>
      </c>
      <c r="I83" s="185"/>
    </row>
    <row r="84" spans="1:9" ht="13.5" thickBot="1">
      <c r="A84" s="137"/>
      <c r="B84" s="138"/>
      <c r="C84" s="138"/>
      <c r="D84" s="138"/>
      <c r="E84" s="138"/>
      <c r="F84" s="138"/>
      <c r="G84" s="138"/>
      <c r="H84" s="117"/>
      <c r="I84" s="139"/>
    </row>
    <row r="85" spans="1:13" ht="19.5" customHeight="1" thickBot="1">
      <c r="A85" s="197" t="s">
        <v>35</v>
      </c>
      <c r="B85" s="198"/>
      <c r="C85" s="198"/>
      <c r="D85" s="198"/>
      <c r="E85" s="198"/>
      <c r="F85" s="198"/>
      <c r="G85" s="198"/>
      <c r="H85" s="98">
        <f>H18+H31+H40+H54+H63+H76+H83</f>
        <v>0</v>
      </c>
      <c r="I85" s="108" t="e">
        <f>I14+I21+I34+I43+I57+I66+I79</f>
        <v>#DIV/0!</v>
      </c>
      <c r="K85" s="169"/>
      <c r="L85" s="169"/>
      <c r="M85" s="169"/>
    </row>
    <row r="86" spans="1:13" ht="12.75">
      <c r="A86" s="79" t="s">
        <v>20</v>
      </c>
      <c r="B86" s="7"/>
      <c r="C86" s="7"/>
      <c r="D86" s="6"/>
      <c r="E86" s="7"/>
      <c r="F86" s="7"/>
      <c r="G86" s="8"/>
      <c r="H86" s="8"/>
      <c r="I86" s="8"/>
      <c r="K86" s="169"/>
      <c r="L86" s="169"/>
      <c r="M86" s="169"/>
    </row>
    <row r="87" spans="1:13" ht="12.75">
      <c r="A87" s="194" t="s">
        <v>60</v>
      </c>
      <c r="B87" s="194"/>
      <c r="C87" s="194"/>
      <c r="D87" s="194"/>
      <c r="E87" s="194"/>
      <c r="F87" s="7"/>
      <c r="G87" s="8"/>
      <c r="H87" s="8"/>
      <c r="I87" s="8"/>
      <c r="K87" s="169"/>
      <c r="L87" s="169"/>
      <c r="M87" s="169"/>
    </row>
    <row r="88" spans="1:13" ht="12.75">
      <c r="A88" s="194" t="s">
        <v>162</v>
      </c>
      <c r="B88" s="194"/>
      <c r="C88" s="194"/>
      <c r="D88" s="194"/>
      <c r="E88" s="194"/>
      <c r="F88" s="7"/>
      <c r="G88" s="8"/>
      <c r="H88" s="97"/>
      <c r="I88" s="97"/>
      <c r="K88" s="169"/>
      <c r="L88" s="169"/>
      <c r="M88" s="169"/>
    </row>
    <row r="89" spans="1:13" ht="12.75">
      <c r="A89" s="194" t="s">
        <v>163</v>
      </c>
      <c r="B89" s="194"/>
      <c r="C89" s="194"/>
      <c r="D89" s="194"/>
      <c r="E89" s="194"/>
      <c r="F89" s="7"/>
      <c r="G89" s="8"/>
      <c r="H89" s="97"/>
      <c r="I89" s="97"/>
      <c r="K89" s="169"/>
      <c r="L89" s="169"/>
      <c r="M89" s="169"/>
    </row>
    <row r="90" spans="1:13" ht="12.75">
      <c r="A90" s="86"/>
      <c r="B90" s="7"/>
      <c r="C90" s="7"/>
      <c r="D90" s="6"/>
      <c r="E90" s="7"/>
      <c r="F90" s="7"/>
      <c r="G90" s="8"/>
      <c r="H90" s="8"/>
      <c r="I90" s="8"/>
      <c r="K90" s="169"/>
      <c r="L90" s="169"/>
      <c r="M90" s="169"/>
    </row>
    <row r="91" spans="1:13" ht="12.75" customHeight="1">
      <c r="A91" s="196"/>
      <c r="B91" s="196"/>
      <c r="C91" s="196"/>
      <c r="D91" s="196"/>
      <c r="E91" s="87"/>
      <c r="K91" s="169"/>
      <c r="L91" s="169"/>
      <c r="M91" s="169"/>
    </row>
    <row r="92" spans="5:13" ht="12.75">
      <c r="E92"/>
      <c r="K92" s="169"/>
      <c r="L92" s="169"/>
      <c r="M92" s="169"/>
    </row>
    <row r="93" spans="4:13" ht="12.75">
      <c r="D93" s="6"/>
      <c r="E93" s="87"/>
      <c r="F93" s="7"/>
      <c r="G93" s="8"/>
      <c r="H93" s="8"/>
      <c r="I93" s="8"/>
      <c r="K93" s="169"/>
      <c r="L93" s="169"/>
      <c r="M93" s="169"/>
    </row>
    <row r="94" spans="5:13" ht="15.75">
      <c r="E94"/>
      <c r="F94" s="81"/>
      <c r="G94" s="88"/>
      <c r="H94" s="8"/>
      <c r="I94" s="8"/>
      <c r="K94" s="169"/>
      <c r="L94" s="169"/>
      <c r="M94" s="169"/>
    </row>
    <row r="95" spans="4:13" ht="12.75">
      <c r="D95" s="80"/>
      <c r="E95" s="87"/>
      <c r="F95" s="7"/>
      <c r="G95" s="82"/>
      <c r="H95" s="8"/>
      <c r="I95" s="8"/>
      <c r="K95" s="169"/>
      <c r="L95" s="169"/>
      <c r="M95" s="169"/>
    </row>
    <row r="96" spans="4:13" ht="12.75">
      <c r="D96" s="80"/>
      <c r="E96"/>
      <c r="K96" s="169"/>
      <c r="L96" s="169"/>
      <c r="M96" s="169"/>
    </row>
    <row r="97" spans="11:13" ht="12.75">
      <c r="K97" s="169"/>
      <c r="L97" s="169"/>
      <c r="M97" s="169"/>
    </row>
    <row r="98" spans="11:13" ht="12.75">
      <c r="K98" s="169"/>
      <c r="L98" s="169"/>
      <c r="M98" s="169"/>
    </row>
    <row r="99" spans="11:13" ht="12.75">
      <c r="K99" s="169"/>
      <c r="L99" s="169"/>
      <c r="M99" s="169"/>
    </row>
    <row r="100" spans="11:13" ht="12.75">
      <c r="K100" s="169"/>
      <c r="L100" s="169"/>
      <c r="M100" s="169"/>
    </row>
    <row r="101" spans="11:13" ht="12.75">
      <c r="K101" s="169"/>
      <c r="L101" s="169"/>
      <c r="M101" s="169"/>
    </row>
    <row r="102" spans="11:13" ht="12.75">
      <c r="K102" s="169"/>
      <c r="L102" s="169"/>
      <c r="M102" s="169"/>
    </row>
    <row r="103" spans="11:13" ht="12.75">
      <c r="K103" s="169"/>
      <c r="L103" s="169"/>
      <c r="M103" s="169"/>
    </row>
    <row r="104" spans="11:13" ht="12.75">
      <c r="K104" s="169"/>
      <c r="L104" s="169"/>
      <c r="M104" s="169"/>
    </row>
    <row r="105" spans="11:13" ht="12.75">
      <c r="K105" s="169"/>
      <c r="L105" s="169"/>
      <c r="M105" s="169"/>
    </row>
    <row r="106" spans="11:13" ht="12.75">
      <c r="K106" s="169"/>
      <c r="L106" s="169"/>
      <c r="M106" s="169"/>
    </row>
    <row r="107" spans="11:13" ht="12.75">
      <c r="K107" s="169"/>
      <c r="L107" s="169"/>
      <c r="M107" s="169"/>
    </row>
    <row r="108" spans="11:13" ht="12.75">
      <c r="K108" s="169"/>
      <c r="L108" s="169"/>
      <c r="M108" s="169"/>
    </row>
    <row r="109" spans="11:13" ht="12.75">
      <c r="K109" s="169"/>
      <c r="L109" s="169"/>
      <c r="M109" s="169"/>
    </row>
    <row r="110" spans="11:13" ht="12.75">
      <c r="K110" s="169"/>
      <c r="L110" s="169"/>
      <c r="M110" s="169"/>
    </row>
    <row r="111" spans="11:13" ht="12.75">
      <c r="K111" s="169"/>
      <c r="L111" s="169"/>
      <c r="M111" s="169"/>
    </row>
    <row r="112" spans="11:13" ht="12.75">
      <c r="K112" s="169"/>
      <c r="L112" s="169"/>
      <c r="M112" s="169"/>
    </row>
    <row r="113" spans="11:13" ht="12.75">
      <c r="K113" s="169"/>
      <c r="L113" s="169"/>
      <c r="M113" s="169"/>
    </row>
    <row r="114" spans="11:13" ht="12.75">
      <c r="K114" s="169"/>
      <c r="L114" s="169"/>
      <c r="M114" s="169"/>
    </row>
    <row r="115" spans="11:13" ht="12.75">
      <c r="K115" s="169"/>
      <c r="L115" s="169"/>
      <c r="M115" s="169"/>
    </row>
    <row r="116" spans="11:13" ht="12.75">
      <c r="K116" s="169"/>
      <c r="L116" s="169"/>
      <c r="M116" s="169"/>
    </row>
    <row r="117" spans="11:13" ht="12.75">
      <c r="K117" s="169"/>
      <c r="L117" s="169"/>
      <c r="M117" s="169"/>
    </row>
    <row r="118" spans="11:13" ht="12.75">
      <c r="K118" s="169"/>
      <c r="L118" s="169"/>
      <c r="M118" s="169"/>
    </row>
    <row r="119" spans="11:13" ht="12.75">
      <c r="K119" s="169"/>
      <c r="L119" s="169"/>
      <c r="M119" s="169"/>
    </row>
    <row r="120" spans="11:13" ht="12.75">
      <c r="K120" s="169"/>
      <c r="L120" s="169"/>
      <c r="M120" s="169"/>
    </row>
    <row r="121" spans="11:13" ht="12.75">
      <c r="K121" s="169"/>
      <c r="L121" s="169"/>
      <c r="M121" s="169"/>
    </row>
    <row r="122" spans="11:13" ht="12.75">
      <c r="K122" s="169"/>
      <c r="L122" s="169"/>
      <c r="M122" s="169"/>
    </row>
    <row r="123" spans="11:13" ht="12.75">
      <c r="K123" s="169"/>
      <c r="L123" s="169"/>
      <c r="M123" s="169"/>
    </row>
    <row r="124" spans="11:13" ht="12.75">
      <c r="K124" s="169"/>
      <c r="L124" s="169"/>
      <c r="M124" s="169"/>
    </row>
    <row r="125" spans="11:13" ht="12.75">
      <c r="K125" s="169"/>
      <c r="L125" s="169"/>
      <c r="M125" s="169"/>
    </row>
    <row r="184" spans="1:9" ht="12.75">
      <c r="A184" s="7"/>
      <c r="B184" s="7"/>
      <c r="C184" s="7"/>
      <c r="D184" s="6"/>
      <c r="E184" s="7"/>
      <c r="F184" s="7"/>
      <c r="G184" s="8"/>
      <c r="H184" s="8"/>
      <c r="I184" s="8"/>
    </row>
    <row r="185" spans="1:9" ht="12.75">
      <c r="A185" s="7"/>
      <c r="B185" s="7"/>
      <c r="C185" s="7"/>
      <c r="D185" s="6"/>
      <c r="E185" s="7"/>
      <c r="F185" s="7"/>
      <c r="G185" s="8"/>
      <c r="H185" s="8"/>
      <c r="I185" s="8"/>
    </row>
    <row r="186" spans="1:9" ht="12.75">
      <c r="A186" s="7"/>
      <c r="B186" s="7"/>
      <c r="C186" s="7"/>
      <c r="D186" s="6"/>
      <c r="E186" s="7"/>
      <c r="F186" s="7"/>
      <c r="G186" s="8"/>
      <c r="H186" s="8"/>
      <c r="I186" s="8"/>
    </row>
    <row r="187" spans="1:9" ht="12.75">
      <c r="A187" s="7"/>
      <c r="B187" s="7"/>
      <c r="C187" s="7"/>
      <c r="D187" s="6"/>
      <c r="E187" s="7"/>
      <c r="F187" s="7"/>
      <c r="G187" s="8"/>
      <c r="H187" s="8"/>
      <c r="I187" s="8"/>
    </row>
    <row r="188" spans="1:9" ht="12.75">
      <c r="A188" s="7"/>
      <c r="B188" s="7"/>
      <c r="C188" s="7"/>
      <c r="D188" s="6"/>
      <c r="E188" s="7"/>
      <c r="F188" s="7"/>
      <c r="G188" s="8"/>
      <c r="H188" s="8"/>
      <c r="I188" s="8"/>
    </row>
    <row r="189" spans="1:9" ht="12.75">
      <c r="A189" s="7"/>
      <c r="B189" s="7"/>
      <c r="C189" s="7"/>
      <c r="D189" s="6"/>
      <c r="E189" s="7"/>
      <c r="F189" s="7"/>
      <c r="G189" s="8"/>
      <c r="H189" s="8"/>
      <c r="I189" s="8"/>
    </row>
    <row r="190" spans="1:9" ht="12.75">
      <c r="A190" s="7"/>
      <c r="B190" s="7"/>
      <c r="C190" s="7"/>
      <c r="D190" s="6"/>
      <c r="E190" s="7"/>
      <c r="F190" s="7"/>
      <c r="G190" s="8"/>
      <c r="H190" s="8"/>
      <c r="I190" s="8"/>
    </row>
    <row r="191" spans="1:9" ht="12.75">
      <c r="A191" s="7"/>
      <c r="B191" s="7"/>
      <c r="C191" s="7"/>
      <c r="D191" s="6"/>
      <c r="E191" s="7"/>
      <c r="F191" s="7"/>
      <c r="G191" s="8"/>
      <c r="H191" s="8"/>
      <c r="I191" s="8"/>
    </row>
    <row r="192" spans="1:9" ht="12.75">
      <c r="A192" s="195"/>
      <c r="B192" s="195"/>
      <c r="C192" s="195"/>
      <c r="D192" s="195"/>
      <c r="E192" s="195"/>
      <c r="F192" s="195"/>
      <c r="G192" s="195"/>
      <c r="H192" s="83"/>
      <c r="I192" s="83"/>
    </row>
    <row r="193" spans="1:9" ht="12.75">
      <c r="A193" s="7"/>
      <c r="B193" s="7"/>
      <c r="C193" s="7"/>
      <c r="D193" s="6"/>
      <c r="E193" s="7"/>
      <c r="F193" s="7"/>
      <c r="G193" s="8"/>
      <c r="H193" s="8"/>
      <c r="I193" s="8"/>
    </row>
    <row r="194" spans="1:9" ht="12.75">
      <c r="A194" s="7"/>
      <c r="B194" s="7"/>
      <c r="C194" s="7"/>
      <c r="D194" s="6"/>
      <c r="E194" s="7"/>
      <c r="F194" s="7"/>
      <c r="G194" s="8"/>
      <c r="H194" s="8"/>
      <c r="I194" s="8"/>
    </row>
    <row r="195" spans="1:9" ht="12.75">
      <c r="A195" s="7"/>
      <c r="B195" s="7"/>
      <c r="C195" s="7"/>
      <c r="D195" s="6"/>
      <c r="E195" s="7"/>
      <c r="F195" s="7"/>
      <c r="G195" s="8"/>
      <c r="H195" s="8"/>
      <c r="I195" s="8"/>
    </row>
    <row r="196" spans="1:9" ht="12.75">
      <c r="A196" s="7"/>
      <c r="B196" s="7"/>
      <c r="C196" s="7"/>
      <c r="D196" s="6"/>
      <c r="E196" s="7"/>
      <c r="F196" s="7"/>
      <c r="G196" s="8"/>
      <c r="H196" s="8"/>
      <c r="I196" s="8"/>
    </row>
    <row r="197" spans="1:9" ht="12.75">
      <c r="A197" s="7"/>
      <c r="B197" s="7"/>
      <c r="C197" s="7"/>
      <c r="D197" s="6"/>
      <c r="E197" s="7"/>
      <c r="F197" s="7"/>
      <c r="G197" s="8"/>
      <c r="H197" s="8"/>
      <c r="I197" s="8"/>
    </row>
    <row r="198" spans="1:9" ht="12.75">
      <c r="A198" s="7"/>
      <c r="B198" s="7"/>
      <c r="C198" s="7"/>
      <c r="D198" s="6"/>
      <c r="E198" s="7"/>
      <c r="F198" s="7"/>
      <c r="G198" s="8"/>
      <c r="H198" s="8"/>
      <c r="I198" s="8"/>
    </row>
    <row r="199" spans="1:9" ht="12.75">
      <c r="A199" s="7"/>
      <c r="B199" s="7"/>
      <c r="C199" s="7"/>
      <c r="D199" s="84"/>
      <c r="E199" s="193"/>
      <c r="F199" s="193"/>
      <c r="G199" s="193"/>
      <c r="H199" s="8"/>
      <c r="I199" s="8"/>
    </row>
    <row r="200" spans="1:9" ht="12.75">
      <c r="A200" s="7"/>
      <c r="B200" s="7"/>
      <c r="C200" s="7"/>
      <c r="D200" s="84"/>
      <c r="E200" s="193"/>
      <c r="F200" s="193"/>
      <c r="G200" s="193"/>
      <c r="H200" s="8"/>
      <c r="I200" s="8"/>
    </row>
    <row r="201" spans="1:9" ht="12.75">
      <c r="A201" s="7"/>
      <c r="B201" s="7"/>
      <c r="C201" s="7"/>
      <c r="D201" s="6"/>
      <c r="E201" s="193"/>
      <c r="F201" s="193"/>
      <c r="G201" s="193"/>
      <c r="H201" s="8"/>
      <c r="I201" s="8"/>
    </row>
  </sheetData>
  <sheetProtection/>
  <mergeCells count="37">
    <mergeCell ref="A89:E89"/>
    <mergeCell ref="A91:D91"/>
    <mergeCell ref="A192:G192"/>
    <mergeCell ref="E199:G199"/>
    <mergeCell ref="E200:G200"/>
    <mergeCell ref="E201:G201"/>
    <mergeCell ref="B78:D78"/>
    <mergeCell ref="I79:I83"/>
    <mergeCell ref="B83:G83"/>
    <mergeCell ref="A85:G85"/>
    <mergeCell ref="A87:E87"/>
    <mergeCell ref="A88:E88"/>
    <mergeCell ref="B56:D56"/>
    <mergeCell ref="I57:I63"/>
    <mergeCell ref="B63:G63"/>
    <mergeCell ref="B65:D65"/>
    <mergeCell ref="I66:I76"/>
    <mergeCell ref="B76:G76"/>
    <mergeCell ref="B33:D33"/>
    <mergeCell ref="I34:I40"/>
    <mergeCell ref="B40:G40"/>
    <mergeCell ref="B42:D42"/>
    <mergeCell ref="I43:I54"/>
    <mergeCell ref="B54:G54"/>
    <mergeCell ref="A10:I10"/>
    <mergeCell ref="B13:D13"/>
    <mergeCell ref="I14:I18"/>
    <mergeCell ref="B18:G18"/>
    <mergeCell ref="B20:D20"/>
    <mergeCell ref="I21:I31"/>
    <mergeCell ref="B31:G31"/>
    <mergeCell ref="A1:H1"/>
    <mergeCell ref="A2:H2"/>
    <mergeCell ref="A3:H3"/>
    <mergeCell ref="B5:D5"/>
    <mergeCell ref="H5:I5"/>
    <mergeCell ref="H6:I8"/>
  </mergeCells>
  <conditionalFormatting sqref="F192:G192 F12:G13">
    <cfRule type="cellIs" priority="5" dxfId="0" operator="equal" stopIfTrue="1">
      <formula>0</formula>
    </cfRule>
  </conditionalFormatting>
  <conditionalFormatting sqref="F20:G20">
    <cfRule type="cellIs" priority="4" dxfId="0" operator="equal" stopIfTrue="1">
      <formula>0</formula>
    </cfRule>
  </conditionalFormatting>
  <conditionalFormatting sqref="F33:G33">
    <cfRule type="cellIs" priority="3" dxfId="0" operator="equal" stopIfTrue="1">
      <formula>0</formula>
    </cfRule>
  </conditionalFormatting>
  <conditionalFormatting sqref="F56:G56">
    <cfRule type="cellIs" priority="2" dxfId="0" operator="equal" stopIfTrue="1">
      <formula>0</formula>
    </cfRule>
  </conditionalFormatting>
  <conditionalFormatting sqref="F78:G7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7"/>
  <sheetViews>
    <sheetView showGridLines="0" tabSelected="1" zoomScale="70" zoomScaleNormal="70" zoomScaleSheetLayoutView="85" zoomScalePageLayoutView="0" workbookViewId="0" topLeftCell="A1">
      <pane ySplit="12" topLeftCell="A13" activePane="bottomLeft" state="frozen"/>
      <selection pane="topLeft" activeCell="A1" sqref="A1"/>
      <selection pane="bottomLeft" activeCell="V29" sqref="V29"/>
    </sheetView>
  </sheetViews>
  <sheetFormatPr defaultColWidth="9.140625" defaultRowHeight="12.75"/>
  <cols>
    <col min="1" max="1" width="0.9921875" style="0" customWidth="1"/>
    <col min="2" max="2" width="8.00390625" style="0" customWidth="1"/>
    <col min="3" max="3" width="14.140625" style="0" customWidth="1"/>
    <col min="4" max="4" width="23.28125" style="0" customWidth="1"/>
    <col min="5" max="5" width="16.00390625" style="0" customWidth="1"/>
    <col min="6" max="6" width="11.140625" style="0" customWidth="1"/>
    <col min="7" max="14" width="17.28125" style="0" customWidth="1"/>
    <col min="15" max="16" width="13.8515625" style="0" customWidth="1"/>
  </cols>
  <sheetData>
    <row r="1" ht="4.5" customHeight="1" thickBot="1"/>
    <row r="2" spans="1:16" ht="12.75">
      <c r="A2" s="14"/>
      <c r="B2" s="15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5"/>
      <c r="P2" s="67"/>
    </row>
    <row r="3" spans="1:16" ht="18">
      <c r="A3" s="18"/>
      <c r="B3" s="19"/>
      <c r="C3" s="20"/>
      <c r="D3" s="14"/>
      <c r="E3" s="14"/>
      <c r="F3" s="21"/>
      <c r="G3" s="14"/>
      <c r="H3" s="14"/>
      <c r="I3" s="14"/>
      <c r="J3" s="14"/>
      <c r="K3" s="14"/>
      <c r="L3" s="14"/>
      <c r="M3" s="14"/>
      <c r="N3" s="14"/>
      <c r="O3" s="8"/>
      <c r="P3" s="68"/>
    </row>
    <row r="4" spans="1:16" ht="18">
      <c r="A4" s="18"/>
      <c r="B4" s="19"/>
      <c r="C4" s="20"/>
      <c r="D4" s="236" t="s">
        <v>59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</row>
    <row r="5" spans="1:16" ht="18">
      <c r="A5" s="18"/>
      <c r="B5" s="19"/>
      <c r="C5" s="20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1:16" ht="18">
      <c r="A6" s="18"/>
      <c r="B6" s="19"/>
      <c r="C6" s="20"/>
      <c r="D6" s="14"/>
      <c r="E6" s="14"/>
      <c r="F6" s="21"/>
      <c r="G6" s="14"/>
      <c r="H6" s="14"/>
      <c r="I6" s="14"/>
      <c r="J6" s="14"/>
      <c r="K6" s="14"/>
      <c r="L6" s="14"/>
      <c r="M6" s="14"/>
      <c r="N6" s="14"/>
      <c r="O6" s="8"/>
      <c r="P6" s="68"/>
    </row>
    <row r="7" spans="1:16" ht="18">
      <c r="A7" s="18"/>
      <c r="B7" s="19"/>
      <c r="C7" s="22" t="str">
        <f>'Rua Ferdinando'!A5</f>
        <v>Obra:</v>
      </c>
      <c r="D7" s="22" t="str">
        <f>'Rua Ferdinando'!B5</f>
        <v>Pavimentação Asfáltica</v>
      </c>
      <c r="E7" s="22"/>
      <c r="F7" s="22"/>
      <c r="G7" s="22"/>
      <c r="H7" s="22"/>
      <c r="I7" s="14"/>
      <c r="J7" s="14"/>
      <c r="K7" s="14"/>
      <c r="L7" s="14"/>
      <c r="M7" s="14"/>
      <c r="N7" s="14"/>
      <c r="O7" s="8"/>
      <c r="P7" s="68"/>
    </row>
    <row r="8" spans="1:16" ht="18" customHeight="1">
      <c r="A8" s="18"/>
      <c r="B8" s="19"/>
      <c r="C8" s="226" t="str">
        <f>'Rua Ferdinando'!A6</f>
        <v>Município: Santiago do Sul - SC</v>
      </c>
      <c r="D8" s="226"/>
      <c r="E8" s="226"/>
      <c r="F8" s="226"/>
      <c r="G8" s="226"/>
      <c r="H8" s="14"/>
      <c r="I8" s="14"/>
      <c r="J8" s="23"/>
      <c r="K8" s="23"/>
      <c r="L8" s="23"/>
      <c r="M8" s="23"/>
      <c r="N8" s="23"/>
      <c r="O8" s="8"/>
      <c r="P8" s="68"/>
    </row>
    <row r="9" spans="1:16" ht="18" customHeight="1" thickBot="1">
      <c r="A9" s="18"/>
      <c r="B9" s="69"/>
      <c r="C9" s="70" t="s">
        <v>171</v>
      </c>
      <c r="D9" s="70"/>
      <c r="E9" s="70"/>
      <c r="F9" s="70"/>
      <c r="G9" s="10"/>
      <c r="H9" s="25"/>
      <c r="I9" s="70"/>
      <c r="J9" s="71"/>
      <c r="K9" s="71"/>
      <c r="L9" s="71"/>
      <c r="M9" s="71"/>
      <c r="N9" s="71"/>
      <c r="O9" s="157" t="str">
        <f>GLOBAL!F8</f>
        <v>Área:</v>
      </c>
      <c r="P9" s="158" t="str">
        <f>GLOBAL!G8</f>
        <v>4.129,57 m²</v>
      </c>
    </row>
    <row r="10" spans="1:14" ht="9" customHeight="1" thickBot="1">
      <c r="A10" s="18"/>
      <c r="B10" s="24"/>
      <c r="C10" s="25"/>
      <c r="D10" s="25"/>
      <c r="E10" s="25"/>
      <c r="F10" s="26"/>
      <c r="G10" s="25"/>
      <c r="H10" s="25"/>
      <c r="I10" s="25"/>
      <c r="J10" s="25"/>
      <c r="K10" s="14"/>
      <c r="L10" s="14"/>
      <c r="M10" s="14"/>
      <c r="N10" s="14"/>
    </row>
    <row r="11" spans="1:16" ht="12.75">
      <c r="A11" s="18"/>
      <c r="B11" s="240" t="s">
        <v>21</v>
      </c>
      <c r="C11" s="72" t="s">
        <v>8</v>
      </c>
      <c r="D11" s="72"/>
      <c r="E11" s="72" t="s">
        <v>9</v>
      </c>
      <c r="F11" s="73" t="s">
        <v>10</v>
      </c>
      <c r="G11" s="211" t="s">
        <v>11</v>
      </c>
      <c r="H11" s="212"/>
      <c r="I11" s="211" t="s">
        <v>12</v>
      </c>
      <c r="J11" s="212"/>
      <c r="K11" s="211" t="s">
        <v>124</v>
      </c>
      <c r="L11" s="212"/>
      <c r="M11" s="211" t="s">
        <v>125</v>
      </c>
      <c r="N11" s="212"/>
      <c r="O11" s="211" t="s">
        <v>19</v>
      </c>
      <c r="P11" s="227"/>
    </row>
    <row r="12" spans="1:17" ht="12.75">
      <c r="A12" s="27"/>
      <c r="B12" s="241"/>
      <c r="C12" s="238" t="s">
        <v>13</v>
      </c>
      <c r="D12" s="239"/>
      <c r="E12" s="159" t="s">
        <v>14</v>
      </c>
      <c r="F12" s="160" t="s">
        <v>15</v>
      </c>
      <c r="G12" s="28" t="s">
        <v>16</v>
      </c>
      <c r="H12" s="29" t="s">
        <v>17</v>
      </c>
      <c r="I12" s="28" t="s">
        <v>16</v>
      </c>
      <c r="J12" s="29" t="s">
        <v>17</v>
      </c>
      <c r="K12" s="28" t="s">
        <v>16</v>
      </c>
      <c r="L12" s="29" t="s">
        <v>17</v>
      </c>
      <c r="M12" s="28" t="s">
        <v>16</v>
      </c>
      <c r="N12" s="29" t="s">
        <v>17</v>
      </c>
      <c r="O12" s="228" t="s">
        <v>17</v>
      </c>
      <c r="P12" s="229"/>
      <c r="Q12" s="8"/>
    </row>
    <row r="13" spans="1:16" ht="5.25" customHeight="1">
      <c r="A13" s="18"/>
      <c r="B13" s="30"/>
      <c r="C13" s="31"/>
      <c r="D13" s="31"/>
      <c r="E13" s="31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74"/>
    </row>
    <row r="14" spans="1:16" ht="12.75">
      <c r="A14" s="18"/>
      <c r="B14" s="43"/>
      <c r="C14" s="52"/>
      <c r="D14" s="53"/>
      <c r="E14" s="213">
        <f>GLOBAL!H18</f>
        <v>0</v>
      </c>
      <c r="F14" s="216" t="e">
        <f>E14/$E$42*100</f>
        <v>#DIV/0!</v>
      </c>
      <c r="G14" s="35"/>
      <c r="H14" s="34"/>
      <c r="I14" s="35"/>
      <c r="J14" s="34"/>
      <c r="K14" s="35"/>
      <c r="L14" s="34"/>
      <c r="M14" s="35"/>
      <c r="N14" s="34"/>
      <c r="O14" s="90"/>
      <c r="P14" s="91"/>
    </row>
    <row r="15" spans="1:16" ht="12.75">
      <c r="A15" s="18"/>
      <c r="B15" s="61">
        <v>1</v>
      </c>
      <c r="C15" s="54" t="str">
        <f>GLOBAL!B13</f>
        <v>SERVIÇOS INICIAIS</v>
      </c>
      <c r="D15" s="47"/>
      <c r="E15" s="214"/>
      <c r="F15" s="217"/>
      <c r="G15" s="48">
        <f>$E$14*G16</f>
        <v>0</v>
      </c>
      <c r="H15" s="36">
        <f>G15</f>
        <v>0</v>
      </c>
      <c r="I15" s="48">
        <f>$E$14*I16</f>
        <v>0</v>
      </c>
      <c r="J15" s="36">
        <f>I15</f>
        <v>0</v>
      </c>
      <c r="K15" s="48">
        <f>$E$14*K16</f>
        <v>0</v>
      </c>
      <c r="L15" s="36">
        <f>K15</f>
        <v>0</v>
      </c>
      <c r="M15" s="48">
        <f>$E$14*M16</f>
        <v>0</v>
      </c>
      <c r="N15" s="36">
        <f>M15</f>
        <v>0</v>
      </c>
      <c r="O15" s="219">
        <f>I15+G15+K15+M15</f>
        <v>0</v>
      </c>
      <c r="P15" s="220"/>
    </row>
    <row r="16" spans="1:16" ht="14.25" customHeight="1">
      <c r="A16" s="18"/>
      <c r="B16" s="38"/>
      <c r="C16" s="49"/>
      <c r="D16" s="50"/>
      <c r="E16" s="215"/>
      <c r="F16" s="218"/>
      <c r="G16" s="40">
        <v>0.25</v>
      </c>
      <c r="H16" s="39">
        <f>G16</f>
        <v>0.25</v>
      </c>
      <c r="I16" s="40">
        <v>0.25</v>
      </c>
      <c r="J16" s="39">
        <f>I16</f>
        <v>0.25</v>
      </c>
      <c r="K16" s="40">
        <v>0.25</v>
      </c>
      <c r="L16" s="39">
        <f>K16</f>
        <v>0.25</v>
      </c>
      <c r="M16" s="40">
        <v>0.25</v>
      </c>
      <c r="N16" s="39">
        <f>M16</f>
        <v>0.25</v>
      </c>
      <c r="O16" s="223">
        <f>I16+G16+K16+M16</f>
        <v>1</v>
      </c>
      <c r="P16" s="224"/>
    </row>
    <row r="17" spans="1:16" ht="14.25" customHeight="1">
      <c r="A17" s="18"/>
      <c r="B17" s="99"/>
      <c r="C17" s="166"/>
      <c r="D17" s="101"/>
      <c r="E17" s="102"/>
      <c r="F17" s="103"/>
      <c r="G17" s="104"/>
      <c r="H17" s="105"/>
      <c r="I17" s="104"/>
      <c r="J17" s="105"/>
      <c r="K17" s="104"/>
      <c r="L17" s="105"/>
      <c r="M17" s="104"/>
      <c r="N17" s="105"/>
      <c r="O17" s="104"/>
      <c r="P17" s="106"/>
    </row>
    <row r="18" spans="1:16" ht="14.25" customHeight="1">
      <c r="A18" s="18"/>
      <c r="B18" s="43"/>
      <c r="C18" s="52"/>
      <c r="D18" s="53"/>
      <c r="E18" s="213">
        <f>GLOBAL!H31</f>
        <v>0</v>
      </c>
      <c r="F18" s="216" t="e">
        <f>E18/$E$42*100</f>
        <v>#DIV/0!</v>
      </c>
      <c r="G18" s="35"/>
      <c r="H18" s="34"/>
      <c r="I18" s="35"/>
      <c r="J18" s="34"/>
      <c r="K18" s="66"/>
      <c r="L18" s="65"/>
      <c r="M18" s="66"/>
      <c r="N18" s="65"/>
      <c r="O18" s="90"/>
      <c r="P18" s="91"/>
    </row>
    <row r="19" spans="1:16" ht="14.25" customHeight="1">
      <c r="A19" s="18"/>
      <c r="B19" s="61">
        <v>2</v>
      </c>
      <c r="C19" s="54" t="str">
        <f>GLOBAL!B20</f>
        <v>DRENAGEM PLUVIAL</v>
      </c>
      <c r="D19" s="47"/>
      <c r="E19" s="214"/>
      <c r="F19" s="217"/>
      <c r="G19" s="48">
        <f>$E$18*G20</f>
        <v>0</v>
      </c>
      <c r="H19" s="36">
        <f>G19</f>
        <v>0</v>
      </c>
      <c r="I19" s="48">
        <f>$E$18*I20</f>
        <v>0</v>
      </c>
      <c r="J19" s="36">
        <f>I19</f>
        <v>0</v>
      </c>
      <c r="K19" s="48">
        <f>$E$18*K20</f>
        <v>0</v>
      </c>
      <c r="L19" s="36">
        <f>K19</f>
        <v>0</v>
      </c>
      <c r="M19" s="48">
        <f>$E$18*M20</f>
        <v>0</v>
      </c>
      <c r="N19" s="36">
        <f>M19</f>
        <v>0</v>
      </c>
      <c r="O19" s="219">
        <f>I19+G19+K19+M19</f>
        <v>0</v>
      </c>
      <c r="P19" s="220"/>
    </row>
    <row r="20" spans="1:16" ht="14.25" customHeight="1">
      <c r="A20" s="18"/>
      <c r="B20" s="38"/>
      <c r="C20" s="49"/>
      <c r="D20" s="50"/>
      <c r="E20" s="215"/>
      <c r="F20" s="218"/>
      <c r="G20" s="40">
        <v>0.6</v>
      </c>
      <c r="H20" s="39">
        <f>G20</f>
        <v>0.6</v>
      </c>
      <c r="I20" s="40">
        <v>0.4</v>
      </c>
      <c r="J20" s="39">
        <f>I20</f>
        <v>0.4</v>
      </c>
      <c r="K20" s="40">
        <v>0</v>
      </c>
      <c r="L20" s="39">
        <f>K20</f>
        <v>0</v>
      </c>
      <c r="M20" s="40">
        <v>0</v>
      </c>
      <c r="N20" s="39">
        <f>M20</f>
        <v>0</v>
      </c>
      <c r="O20" s="223">
        <f>I20+G20+K20+M20</f>
        <v>1</v>
      </c>
      <c r="P20" s="224"/>
    </row>
    <row r="21" spans="1:16" ht="14.25" customHeight="1">
      <c r="A21" s="18"/>
      <c r="B21" s="99"/>
      <c r="C21" s="166"/>
      <c r="D21" s="101"/>
      <c r="E21" s="102"/>
      <c r="F21" s="103"/>
      <c r="G21" s="104"/>
      <c r="H21" s="105"/>
      <c r="I21" s="104"/>
      <c r="J21" s="105"/>
      <c r="K21" s="104"/>
      <c r="L21" s="105"/>
      <c r="M21" s="104"/>
      <c r="N21" s="105"/>
      <c r="O21" s="104"/>
      <c r="P21" s="106"/>
    </row>
    <row r="22" spans="1:16" ht="14.25" customHeight="1">
      <c r="A22" s="18"/>
      <c r="B22" s="43"/>
      <c r="C22" s="52"/>
      <c r="D22" s="53"/>
      <c r="E22" s="213">
        <f>GLOBAL!H40</f>
        <v>0</v>
      </c>
      <c r="F22" s="216" t="e">
        <f>E22/$E$42*100</f>
        <v>#DIV/0!</v>
      </c>
      <c r="G22" s="35"/>
      <c r="H22" s="34"/>
      <c r="I22" s="35"/>
      <c r="J22" s="34"/>
      <c r="K22" s="35"/>
      <c r="L22" s="34"/>
      <c r="M22" s="66"/>
      <c r="N22" s="65"/>
      <c r="O22" s="90"/>
      <c r="P22" s="91"/>
    </row>
    <row r="23" spans="1:16" ht="14.25" customHeight="1">
      <c r="A23" s="18"/>
      <c r="B23" s="61">
        <v>3</v>
      </c>
      <c r="C23" s="54" t="str">
        <f>GLOBAL!B33</f>
        <v>TERRAPLENAGEM</v>
      </c>
      <c r="D23" s="47"/>
      <c r="E23" s="214"/>
      <c r="F23" s="217"/>
      <c r="G23" s="48">
        <f>$E$22*G24</f>
        <v>0</v>
      </c>
      <c r="H23" s="36">
        <f>G23</f>
        <v>0</v>
      </c>
      <c r="I23" s="48">
        <f>$E$22*I24</f>
        <v>0</v>
      </c>
      <c r="J23" s="36">
        <f>I23</f>
        <v>0</v>
      </c>
      <c r="K23" s="48">
        <f>$E$22*K24</f>
        <v>0</v>
      </c>
      <c r="L23" s="36">
        <f>K23</f>
        <v>0</v>
      </c>
      <c r="M23" s="48">
        <f>$E$22*M24</f>
        <v>0</v>
      </c>
      <c r="N23" s="36">
        <f>M23</f>
        <v>0</v>
      </c>
      <c r="O23" s="219">
        <f>I23+G23+K23+M23</f>
        <v>0</v>
      </c>
      <c r="P23" s="220"/>
    </row>
    <row r="24" spans="1:16" ht="14.25" customHeight="1">
      <c r="A24" s="18"/>
      <c r="B24" s="38"/>
      <c r="C24" s="49"/>
      <c r="D24" s="50"/>
      <c r="E24" s="215"/>
      <c r="F24" s="218"/>
      <c r="G24" s="40">
        <v>0.6</v>
      </c>
      <c r="H24" s="39">
        <f>G24</f>
        <v>0.6</v>
      </c>
      <c r="I24" s="40">
        <v>0.3</v>
      </c>
      <c r="J24" s="39">
        <f>I24</f>
        <v>0.3</v>
      </c>
      <c r="K24" s="40">
        <v>0.1</v>
      </c>
      <c r="L24" s="39">
        <f>K24</f>
        <v>0.1</v>
      </c>
      <c r="M24" s="40">
        <v>0</v>
      </c>
      <c r="N24" s="39">
        <f>M24</f>
        <v>0</v>
      </c>
      <c r="O24" s="223">
        <f>I24+G24+K24+M24</f>
        <v>0.9999999999999999</v>
      </c>
      <c r="P24" s="224"/>
    </row>
    <row r="25" spans="1:16" ht="14.25" customHeight="1">
      <c r="A25" s="18"/>
      <c r="B25" s="99"/>
      <c r="C25" s="166"/>
      <c r="D25" s="101"/>
      <c r="E25" s="102"/>
      <c r="F25" s="103"/>
      <c r="G25" s="104"/>
      <c r="H25" s="105"/>
      <c r="I25" s="104"/>
      <c r="J25" s="105"/>
      <c r="K25" s="104"/>
      <c r="L25" s="105"/>
      <c r="M25" s="104"/>
      <c r="N25" s="105"/>
      <c r="O25" s="104"/>
      <c r="P25" s="106"/>
    </row>
    <row r="26" spans="1:16" ht="14.25" customHeight="1">
      <c r="A26" s="18"/>
      <c r="B26" s="43"/>
      <c r="C26" s="52"/>
      <c r="D26" s="53"/>
      <c r="E26" s="213">
        <f>GLOBAL!H54</f>
        <v>0</v>
      </c>
      <c r="F26" s="216" t="e">
        <f>E26/$E$42*100</f>
        <v>#DIV/0!</v>
      </c>
      <c r="G26" s="66"/>
      <c r="H26" s="65"/>
      <c r="I26" s="35"/>
      <c r="J26" s="34"/>
      <c r="K26" s="35"/>
      <c r="L26" s="34"/>
      <c r="M26" s="35"/>
      <c r="N26" s="34"/>
      <c r="O26" s="90"/>
      <c r="P26" s="91"/>
    </row>
    <row r="27" spans="1:16" ht="14.25" customHeight="1">
      <c r="A27" s="18"/>
      <c r="B27" s="61">
        <v>4</v>
      </c>
      <c r="C27" s="54" t="str">
        <f>GLOBAL!B42</f>
        <v>PAVIMENTAÇÃO ASFALTICA</v>
      </c>
      <c r="D27" s="47"/>
      <c r="E27" s="214"/>
      <c r="F27" s="217"/>
      <c r="G27" s="48">
        <f>$E$26*G28</f>
        <v>0</v>
      </c>
      <c r="H27" s="36">
        <f>G27</f>
        <v>0</v>
      </c>
      <c r="I27" s="48">
        <f>$E$26*I28</f>
        <v>0</v>
      </c>
      <c r="J27" s="36">
        <f>I27</f>
        <v>0</v>
      </c>
      <c r="K27" s="48">
        <f>$E$26*K28</f>
        <v>0</v>
      </c>
      <c r="L27" s="36">
        <f>K27</f>
        <v>0</v>
      </c>
      <c r="M27" s="48">
        <f>$E$26*M28</f>
        <v>0</v>
      </c>
      <c r="N27" s="36">
        <f>M27</f>
        <v>0</v>
      </c>
      <c r="O27" s="219">
        <f>I27+G27+K27+M27</f>
        <v>0</v>
      </c>
      <c r="P27" s="220"/>
    </row>
    <row r="28" spans="1:16" ht="14.25" customHeight="1">
      <c r="A28" s="18"/>
      <c r="B28" s="38"/>
      <c r="C28" s="49"/>
      <c r="D28" s="50"/>
      <c r="E28" s="215"/>
      <c r="F28" s="218"/>
      <c r="G28" s="40">
        <v>0</v>
      </c>
      <c r="H28" s="39">
        <f>G28</f>
        <v>0</v>
      </c>
      <c r="I28" s="40">
        <v>0.2</v>
      </c>
      <c r="J28" s="39">
        <f>I28</f>
        <v>0.2</v>
      </c>
      <c r="K28" s="40">
        <v>0.4</v>
      </c>
      <c r="L28" s="39">
        <f>K28</f>
        <v>0.4</v>
      </c>
      <c r="M28" s="40">
        <v>0.4</v>
      </c>
      <c r="N28" s="39">
        <f>M28</f>
        <v>0.4</v>
      </c>
      <c r="O28" s="223">
        <f>I28+G28+K28+M28</f>
        <v>1</v>
      </c>
      <c r="P28" s="224"/>
    </row>
    <row r="29" spans="1:16" ht="14.25" customHeight="1">
      <c r="A29" s="18"/>
      <c r="B29" s="99"/>
      <c r="C29" s="166"/>
      <c r="D29" s="101"/>
      <c r="E29" s="102"/>
      <c r="F29" s="103"/>
      <c r="G29" s="104"/>
      <c r="H29" s="105"/>
      <c r="I29" s="104"/>
      <c r="J29" s="105"/>
      <c r="K29" s="104"/>
      <c r="L29" s="105"/>
      <c r="M29" s="104"/>
      <c r="N29" s="105"/>
      <c r="O29" s="104"/>
      <c r="P29" s="106"/>
    </row>
    <row r="30" spans="1:16" ht="14.25" customHeight="1">
      <c r="A30" s="18"/>
      <c r="B30" s="43"/>
      <c r="C30" s="52"/>
      <c r="D30" s="53"/>
      <c r="E30" s="213">
        <f>GLOBAL!H63</f>
        <v>0</v>
      </c>
      <c r="F30" s="216" t="e">
        <f>E30/$E$42*100</f>
        <v>#DIV/0!</v>
      </c>
      <c r="G30" s="66"/>
      <c r="H30" s="65"/>
      <c r="I30" s="66"/>
      <c r="J30" s="65"/>
      <c r="K30" s="35"/>
      <c r="L30" s="34"/>
      <c r="M30" s="35"/>
      <c r="N30" s="34"/>
      <c r="O30" s="90"/>
      <c r="P30" s="91"/>
    </row>
    <row r="31" spans="1:16" ht="14.25" customHeight="1">
      <c r="A31" s="18"/>
      <c r="B31" s="61">
        <v>5</v>
      </c>
      <c r="C31" s="54" t="str">
        <f>GLOBAL!B56</f>
        <v>MEIO FIO E CALÇADA</v>
      </c>
      <c r="D31" s="47"/>
      <c r="E31" s="214"/>
      <c r="F31" s="217"/>
      <c r="G31" s="48">
        <f>$E$30*G32</f>
        <v>0</v>
      </c>
      <c r="H31" s="36">
        <f>G31</f>
        <v>0</v>
      </c>
      <c r="I31" s="48">
        <f>$E$30*I32</f>
        <v>0</v>
      </c>
      <c r="J31" s="36">
        <f>I31</f>
        <v>0</v>
      </c>
      <c r="K31" s="48">
        <f>$E$30*K32</f>
        <v>0</v>
      </c>
      <c r="L31" s="36">
        <f>K31</f>
        <v>0</v>
      </c>
      <c r="M31" s="48">
        <f>$E$30*M32</f>
        <v>0</v>
      </c>
      <c r="N31" s="36">
        <f>M31</f>
        <v>0</v>
      </c>
      <c r="O31" s="219">
        <f>I31+G31+K31+M31</f>
        <v>0</v>
      </c>
      <c r="P31" s="220"/>
    </row>
    <row r="32" spans="1:16" ht="14.25" customHeight="1">
      <c r="A32" s="18"/>
      <c r="B32" s="38"/>
      <c r="C32" s="49"/>
      <c r="D32" s="50"/>
      <c r="E32" s="215"/>
      <c r="F32" s="218"/>
      <c r="G32" s="40">
        <v>0</v>
      </c>
      <c r="H32" s="39">
        <f>G32</f>
        <v>0</v>
      </c>
      <c r="I32" s="40">
        <v>0</v>
      </c>
      <c r="J32" s="39">
        <f>I32</f>
        <v>0</v>
      </c>
      <c r="K32" s="40">
        <v>0.2</v>
      </c>
      <c r="L32" s="39">
        <f>K32</f>
        <v>0.2</v>
      </c>
      <c r="M32" s="40">
        <v>0.8</v>
      </c>
      <c r="N32" s="39">
        <f>M32</f>
        <v>0.8</v>
      </c>
      <c r="O32" s="223">
        <f>I32+G32+K32+M32</f>
        <v>1</v>
      </c>
      <c r="P32" s="224"/>
    </row>
    <row r="33" spans="1:16" ht="6" customHeight="1">
      <c r="A33" s="18"/>
      <c r="B33" s="41"/>
      <c r="C33" s="55"/>
      <c r="D33" s="56"/>
      <c r="E33" s="51"/>
      <c r="F33" s="42"/>
      <c r="G33" s="44"/>
      <c r="H33" s="45"/>
      <c r="I33" s="44"/>
      <c r="J33" s="45"/>
      <c r="K33" s="44"/>
      <c r="L33" s="45"/>
      <c r="M33" s="44"/>
      <c r="N33" s="45"/>
      <c r="O33" s="44"/>
      <c r="P33" s="75"/>
    </row>
    <row r="34" spans="1:16" ht="12.75">
      <c r="A34" s="18"/>
      <c r="B34" s="43"/>
      <c r="C34" s="52"/>
      <c r="D34" s="53"/>
      <c r="E34" s="213">
        <f>GLOBAL!H76</f>
        <v>0</v>
      </c>
      <c r="F34" s="216" t="e">
        <f>E34/$E$42*100</f>
        <v>#DIV/0!</v>
      </c>
      <c r="G34" s="66"/>
      <c r="H34" s="65"/>
      <c r="I34" s="66"/>
      <c r="J34" s="65"/>
      <c r="K34" s="66"/>
      <c r="L34" s="65"/>
      <c r="M34" s="35"/>
      <c r="N34" s="34"/>
      <c r="O34" s="90"/>
      <c r="P34" s="91"/>
    </row>
    <row r="35" spans="1:16" ht="12.75">
      <c r="A35" s="18"/>
      <c r="B35" s="61">
        <v>6</v>
      </c>
      <c r="C35" s="230" t="str">
        <f>GLOBAL!B65</f>
        <v>SINALIZAÇÃO VIÁRIA</v>
      </c>
      <c r="D35" s="231"/>
      <c r="E35" s="214"/>
      <c r="F35" s="217"/>
      <c r="G35" s="37">
        <f>$E$34*G36</f>
        <v>0</v>
      </c>
      <c r="H35" s="36">
        <f>G35</f>
        <v>0</v>
      </c>
      <c r="I35" s="37">
        <f>$E$34*I36</f>
        <v>0</v>
      </c>
      <c r="J35" s="36">
        <f>I35</f>
        <v>0</v>
      </c>
      <c r="K35" s="37">
        <f>$E$34*K36</f>
        <v>0</v>
      </c>
      <c r="L35" s="36">
        <f>K35</f>
        <v>0</v>
      </c>
      <c r="M35" s="37">
        <f>$E$34*M36</f>
        <v>0</v>
      </c>
      <c r="N35" s="36">
        <f>M35</f>
        <v>0</v>
      </c>
      <c r="O35" s="219">
        <f>I35+G35+K35+M35</f>
        <v>0</v>
      </c>
      <c r="P35" s="220"/>
    </row>
    <row r="36" spans="1:16" ht="14.25" customHeight="1">
      <c r="A36" s="18"/>
      <c r="B36" s="38"/>
      <c r="C36" s="57"/>
      <c r="D36" s="50"/>
      <c r="E36" s="215"/>
      <c r="F36" s="218"/>
      <c r="G36" s="40">
        <v>0</v>
      </c>
      <c r="H36" s="39">
        <f>G36</f>
        <v>0</v>
      </c>
      <c r="I36" s="40">
        <v>0</v>
      </c>
      <c r="J36" s="39">
        <f>I36</f>
        <v>0</v>
      </c>
      <c r="K36" s="40">
        <v>0</v>
      </c>
      <c r="L36" s="39">
        <f>K36</f>
        <v>0</v>
      </c>
      <c r="M36" s="40">
        <v>1</v>
      </c>
      <c r="N36" s="39">
        <f>M36</f>
        <v>1</v>
      </c>
      <c r="O36" s="223">
        <f>I36+G36+K36+M36</f>
        <v>1</v>
      </c>
      <c r="P36" s="224"/>
    </row>
    <row r="37" spans="1:16" ht="6" customHeight="1">
      <c r="A37" s="18"/>
      <c r="B37" s="99"/>
      <c r="C37" s="100"/>
      <c r="D37" s="101"/>
      <c r="E37" s="102"/>
      <c r="F37" s="103"/>
      <c r="G37" s="104"/>
      <c r="H37" s="105"/>
      <c r="I37" s="104"/>
      <c r="J37" s="105"/>
      <c r="K37" s="104"/>
      <c r="L37" s="105"/>
      <c r="M37" s="104"/>
      <c r="N37" s="105"/>
      <c r="O37" s="104"/>
      <c r="P37" s="106"/>
    </row>
    <row r="38" spans="1:16" ht="14.25" customHeight="1">
      <c r="A38" s="18"/>
      <c r="B38" s="43"/>
      <c r="C38" s="58"/>
      <c r="D38" s="53"/>
      <c r="E38" s="213">
        <f>GLOBAL!H83</f>
        <v>0</v>
      </c>
      <c r="F38" s="216" t="e">
        <f>E38/$E$42*100</f>
        <v>#DIV/0!</v>
      </c>
      <c r="G38" s="66"/>
      <c r="H38" s="65"/>
      <c r="I38" s="66"/>
      <c r="J38" s="65"/>
      <c r="K38" s="66"/>
      <c r="L38" s="65"/>
      <c r="M38" s="35"/>
      <c r="N38" s="34"/>
      <c r="O38" s="90"/>
      <c r="P38" s="91"/>
    </row>
    <row r="39" spans="1:16" ht="14.25" customHeight="1">
      <c r="A39" s="18"/>
      <c r="B39" s="61">
        <v>7</v>
      </c>
      <c r="C39" s="46" t="str">
        <f>GLOBAL!B78</f>
        <v>ENSAIOS</v>
      </c>
      <c r="D39" s="47"/>
      <c r="E39" s="214"/>
      <c r="F39" s="217"/>
      <c r="G39" s="37">
        <f>$E$38*G40</f>
        <v>0</v>
      </c>
      <c r="H39" s="36">
        <f>G39</f>
        <v>0</v>
      </c>
      <c r="I39" s="37">
        <f>$E$38*I40</f>
        <v>0</v>
      </c>
      <c r="J39" s="36">
        <f>I39</f>
        <v>0</v>
      </c>
      <c r="K39" s="37">
        <f>$E$38*K40</f>
        <v>0</v>
      </c>
      <c r="L39" s="36">
        <f>K39</f>
        <v>0</v>
      </c>
      <c r="M39" s="37">
        <f>$E$38*M40</f>
        <v>0</v>
      </c>
      <c r="N39" s="36">
        <f>M39</f>
        <v>0</v>
      </c>
      <c r="O39" s="219">
        <f>I39+G39+K39+M39</f>
        <v>0</v>
      </c>
      <c r="P39" s="220"/>
    </row>
    <row r="40" spans="1:16" ht="14.25" customHeight="1">
      <c r="A40" s="18"/>
      <c r="B40" s="38"/>
      <c r="C40" s="57"/>
      <c r="D40" s="50"/>
      <c r="E40" s="215"/>
      <c r="F40" s="218"/>
      <c r="G40" s="59">
        <v>0</v>
      </c>
      <c r="H40" s="60">
        <f>G40</f>
        <v>0</v>
      </c>
      <c r="I40" s="59">
        <v>0</v>
      </c>
      <c r="J40" s="60">
        <f>I40</f>
        <v>0</v>
      </c>
      <c r="K40" s="59">
        <v>0</v>
      </c>
      <c r="L40" s="60">
        <f>K40</f>
        <v>0</v>
      </c>
      <c r="M40" s="59">
        <v>1</v>
      </c>
      <c r="N40" s="60">
        <f>M40</f>
        <v>1</v>
      </c>
      <c r="O40" s="223">
        <f>I40+G40+K40+M40</f>
        <v>1</v>
      </c>
      <c r="P40" s="224"/>
    </row>
    <row r="41" spans="1:16" ht="6" customHeight="1">
      <c r="A41" s="18"/>
      <c r="B41" s="99"/>
      <c r="C41" s="100"/>
      <c r="D41" s="101"/>
      <c r="E41" s="102"/>
      <c r="F41" s="103"/>
      <c r="G41" s="131"/>
      <c r="H41" s="132"/>
      <c r="I41" s="131"/>
      <c r="J41" s="132"/>
      <c r="K41" s="131"/>
      <c r="L41" s="132"/>
      <c r="M41" s="131"/>
      <c r="N41" s="132"/>
      <c r="O41" s="104"/>
      <c r="P41" s="106"/>
    </row>
    <row r="42" spans="1:16" ht="19.5" customHeight="1">
      <c r="A42" s="18"/>
      <c r="B42" s="242" t="s">
        <v>18</v>
      </c>
      <c r="C42" s="243"/>
      <c r="D42" s="244"/>
      <c r="E42" s="232">
        <f>SUM(E14:E41)</f>
        <v>0</v>
      </c>
      <c r="F42" s="232" t="e">
        <f>SUM(F14:F41)</f>
        <v>#DIV/0!</v>
      </c>
      <c r="G42" s="134">
        <f>G15+G19+G23+G27+G31+G35+G39</f>
        <v>0</v>
      </c>
      <c r="H42" s="136">
        <f>G42</f>
        <v>0</v>
      </c>
      <c r="I42" s="134">
        <f>I15+I19+I23+I27+I31+I35+I39</f>
        <v>0</v>
      </c>
      <c r="J42" s="136">
        <f>I42+H42</f>
        <v>0</v>
      </c>
      <c r="K42" s="134">
        <f>K15+K19+K23+K27+K31+K35+K39</f>
        <v>0</v>
      </c>
      <c r="L42" s="136">
        <f>K42+J42</f>
        <v>0</v>
      </c>
      <c r="M42" s="134">
        <f>M15+M19+M23+M27+M31+M35+M39</f>
        <v>0</v>
      </c>
      <c r="N42" s="136">
        <f>M42+L42</f>
        <v>0</v>
      </c>
      <c r="O42" s="221">
        <f>O15+O19+O23+O27+O31+O35+O39</f>
        <v>0</v>
      </c>
      <c r="P42" s="222"/>
    </row>
    <row r="43" spans="1:16" ht="19.5" customHeight="1" thickBot="1">
      <c r="A43" s="62"/>
      <c r="B43" s="245"/>
      <c r="C43" s="246"/>
      <c r="D43" s="247"/>
      <c r="E43" s="233"/>
      <c r="F43" s="233"/>
      <c r="G43" s="133" t="e">
        <f>G42/E42*100</f>
        <v>#DIV/0!</v>
      </c>
      <c r="H43" s="135" t="e">
        <f>G43</f>
        <v>#DIV/0!</v>
      </c>
      <c r="I43" s="133" t="e">
        <f>I42/E42*100</f>
        <v>#DIV/0!</v>
      </c>
      <c r="J43" s="135" t="e">
        <f>I43+H43</f>
        <v>#DIV/0!</v>
      </c>
      <c r="K43" s="133" t="e">
        <f>K42/E42*100</f>
        <v>#DIV/0!</v>
      </c>
      <c r="L43" s="135" t="e">
        <f>K43+J43</f>
        <v>#DIV/0!</v>
      </c>
      <c r="M43" s="133" t="e">
        <f>M42/E42*100</f>
        <v>#DIV/0!</v>
      </c>
      <c r="N43" s="135" t="e">
        <f>M43+L43</f>
        <v>#DIV/0!</v>
      </c>
      <c r="O43" s="234" t="e">
        <f>O42/E42</f>
        <v>#DIV/0!</v>
      </c>
      <c r="P43" s="235"/>
    </row>
    <row r="44" ht="12.75">
      <c r="F44" s="63"/>
    </row>
    <row r="45" spans="6:16" ht="12.75">
      <c r="F45" s="63"/>
      <c r="P45" s="180"/>
    </row>
    <row r="46" spans="3:14" ht="12.75">
      <c r="C46">
        <f>'Rua Ferdinando'!A91</f>
        <v>0</v>
      </c>
      <c r="I46" s="225"/>
      <c r="J46" s="225"/>
      <c r="K46" s="1"/>
      <c r="L46" s="1"/>
      <c r="M46" s="1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  <row r="50" spans="9:14" ht="12.75">
      <c r="I50" s="1"/>
      <c r="J50" s="1"/>
      <c r="K50" s="1"/>
      <c r="L50" s="1"/>
      <c r="M50" s="1"/>
      <c r="N50" s="1"/>
    </row>
    <row r="51" spans="9:14" ht="12.75">
      <c r="I51" s="1"/>
      <c r="J51" s="1"/>
      <c r="K51" s="1"/>
      <c r="L51" s="1"/>
      <c r="M51" s="1"/>
      <c r="N51" s="1"/>
    </row>
    <row r="52" spans="9:14" ht="12.75">
      <c r="I52" s="1"/>
      <c r="J52" s="1"/>
      <c r="K52" s="1"/>
      <c r="L52" s="1"/>
      <c r="M52" s="1"/>
      <c r="N52" s="1"/>
    </row>
    <row r="53" spans="9:14" ht="12.75">
      <c r="I53" s="1"/>
      <c r="J53" s="1"/>
      <c r="K53" s="1"/>
      <c r="L53" s="1"/>
      <c r="M53" s="1"/>
      <c r="N53" s="1"/>
    </row>
    <row r="54" spans="9:14" ht="12.75">
      <c r="I54" s="1"/>
      <c r="J54" s="1"/>
      <c r="K54" s="1"/>
      <c r="L54" s="1"/>
      <c r="M54" s="1"/>
      <c r="N54" s="1"/>
    </row>
    <row r="55" spans="6:9" ht="12.75">
      <c r="F55">
        <f>'Rua Ferdinando'!D94</f>
        <v>0</v>
      </c>
      <c r="I55">
        <f>'Rua Ferdinando'!E94</f>
        <v>0</v>
      </c>
    </row>
    <row r="56" spans="6:9" ht="12.75">
      <c r="F56">
        <f>'Rua Ferdinando'!D95</f>
        <v>0</v>
      </c>
      <c r="I56">
        <f>'Rua Ferdinando'!E95</f>
        <v>0</v>
      </c>
    </row>
    <row r="57" ht="12.75">
      <c r="I57">
        <f>'Rua Ferdinando'!E96</f>
        <v>0</v>
      </c>
    </row>
  </sheetData>
  <sheetProtection/>
  <mergeCells count="45">
    <mergeCell ref="D4:P5"/>
    <mergeCell ref="C12:D12"/>
    <mergeCell ref="B11:B12"/>
    <mergeCell ref="O40:P40"/>
    <mergeCell ref="B42:D43"/>
    <mergeCell ref="O15:P15"/>
    <mergeCell ref="O16:P16"/>
    <mergeCell ref="E14:E16"/>
    <mergeCell ref="E34:E36"/>
    <mergeCell ref="F34:F36"/>
    <mergeCell ref="I46:J46"/>
    <mergeCell ref="C8:G8"/>
    <mergeCell ref="O11:P11"/>
    <mergeCell ref="O36:P36"/>
    <mergeCell ref="F14:F16"/>
    <mergeCell ref="O12:P12"/>
    <mergeCell ref="C35:D35"/>
    <mergeCell ref="E42:E43"/>
    <mergeCell ref="F42:F43"/>
    <mergeCell ref="O43:P43"/>
    <mergeCell ref="E26:E28"/>
    <mergeCell ref="F26:F28"/>
    <mergeCell ref="O27:P27"/>
    <mergeCell ref="O28:P28"/>
    <mergeCell ref="K11:L11"/>
    <mergeCell ref="O20:P20"/>
    <mergeCell ref="E22:E24"/>
    <mergeCell ref="F22:F24"/>
    <mergeCell ref="O23:P23"/>
    <mergeCell ref="O24:P24"/>
    <mergeCell ref="O42:P42"/>
    <mergeCell ref="O35:P35"/>
    <mergeCell ref="E30:E32"/>
    <mergeCell ref="F30:F32"/>
    <mergeCell ref="O31:P31"/>
    <mergeCell ref="O32:P32"/>
    <mergeCell ref="O39:P39"/>
    <mergeCell ref="E38:E40"/>
    <mergeCell ref="F38:F40"/>
    <mergeCell ref="I11:J11"/>
    <mergeCell ref="G11:H11"/>
    <mergeCell ref="E18:E20"/>
    <mergeCell ref="F18:F20"/>
    <mergeCell ref="O19:P19"/>
    <mergeCell ref="M11:N11"/>
  </mergeCells>
  <printOptions/>
  <pageMargins left="0.7874015748031497" right="0.7874015748031497" top="0.984251968503937" bottom="0.984251968503937" header="0.5118110236220472" footer="0.5118110236220472"/>
  <pageSetup orientation="landscape" scale="5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2023-10-11T17:56:51Z</cp:lastPrinted>
  <dcterms:created xsi:type="dcterms:W3CDTF">2009-07-02T17:29:30Z</dcterms:created>
  <dcterms:modified xsi:type="dcterms:W3CDTF">2024-04-08T14:06:39Z</dcterms:modified>
  <cp:category/>
  <cp:version/>
  <cp:contentType/>
  <cp:contentStatus/>
</cp:coreProperties>
</file>