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00" activeTab="0"/>
  </bookViews>
  <sheets>
    <sheet name="Orçamento" sheetId="1" r:id="rId1"/>
    <sheet name="Cronograma" sheetId="2" r:id="rId2"/>
  </sheets>
  <definedNames>
    <definedName name="_xlnm.Print_Area" localSheetId="1">'Cronograma'!$A$1:$N$72</definedName>
    <definedName name="_xlnm.Print_Area" localSheetId="0">'Orçamento'!$A$1:$H$179</definedName>
  </definedNames>
  <calcPr fullCalcOnLoad="1"/>
</workbook>
</file>

<file path=xl/sharedStrings.xml><?xml version="1.0" encoding="utf-8"?>
<sst xmlns="http://schemas.openxmlformats.org/spreadsheetml/2006/main" count="445" uniqueCount="311">
  <si>
    <t>ITEM</t>
  </si>
  <si>
    <t>DESCRIÇÃO DOS SERVIÇOS</t>
  </si>
  <si>
    <t>UNID.</t>
  </si>
  <si>
    <t>QUANT.</t>
  </si>
  <si>
    <t>PR. UNIT.(R$)</t>
  </si>
  <si>
    <t>VALOR (R$)</t>
  </si>
  <si>
    <t>BDI adotado</t>
  </si>
  <si>
    <t xml:space="preserve">DISCRIMINAÇÃO  </t>
  </si>
  <si>
    <t xml:space="preserve">VALOR DOS  </t>
  </si>
  <si>
    <t>PESO</t>
  </si>
  <si>
    <t>mês 1</t>
  </si>
  <si>
    <t>mês 2</t>
  </si>
  <si>
    <t>DE SERVIÇOS</t>
  </si>
  <si>
    <t>SERVIÇOS (R$)</t>
  </si>
  <si>
    <t xml:space="preserve">      %</t>
  </si>
  <si>
    <t>No mês</t>
  </si>
  <si>
    <t>Acum.</t>
  </si>
  <si>
    <t>TOTAL</t>
  </si>
  <si>
    <t>Total</t>
  </si>
  <si>
    <t>BDI</t>
  </si>
  <si>
    <t>ITENS</t>
  </si>
  <si>
    <t>Planilha Orçamentária</t>
  </si>
  <si>
    <t>SINAPI</t>
  </si>
  <si>
    <t>m²</t>
  </si>
  <si>
    <t>Placa de obra</t>
  </si>
  <si>
    <t>1.1</t>
  </si>
  <si>
    <t>1.2</t>
  </si>
  <si>
    <t>2.1</t>
  </si>
  <si>
    <t>TOTAL OBRA</t>
  </si>
  <si>
    <t>Serviços iniciais</t>
  </si>
  <si>
    <t>2.2</t>
  </si>
  <si>
    <t>2.3</t>
  </si>
  <si>
    <t>%</t>
  </si>
  <si>
    <t>Sub-total</t>
  </si>
  <si>
    <t>m</t>
  </si>
  <si>
    <t>und</t>
  </si>
  <si>
    <t>2.4</t>
  </si>
  <si>
    <t>2.5</t>
  </si>
  <si>
    <t>Pintura Externa</t>
  </si>
  <si>
    <t>Cobertura</t>
  </si>
  <si>
    <t>m³</t>
  </si>
  <si>
    <t>Massa única aplicado manualmente, traço 1:2:8</t>
  </si>
  <si>
    <t>Limpeza geral da obra</t>
  </si>
  <si>
    <t>2.6</t>
  </si>
  <si>
    <t>Chapisco preparo manual, cimento e areia grossa traço 1:3 (interno e externo)</t>
  </si>
  <si>
    <t>Luminária do tipo plafon plástico com 1 Lâmpada LED 25W, 6.500 K, bocal de porcelana</t>
  </si>
  <si>
    <t>Disjuntor monofásico 10A a 30A</t>
  </si>
  <si>
    <t>Cabo flexível isolado anti-chama em PVC de 2,5mm², 70ºC</t>
  </si>
  <si>
    <t>Cabo flexível isolado anti-chama em PVC de 10,0mm², 70ºC</t>
  </si>
  <si>
    <t>Quadro de distribuição de energia PVC com barramento trifásico e neutro, fornecimento e instalação</t>
  </si>
  <si>
    <t>unid.</t>
  </si>
  <si>
    <t>Caixa de inspeção 60x60x60 cm em alvenaria, com revestimento interno, impermeabilizada, com tampa em concreto</t>
  </si>
  <si>
    <t>Alvenaria e Revestimento Paredes</t>
  </si>
  <si>
    <r>
      <t>Obra</t>
    </r>
    <r>
      <rPr>
        <sz val="11"/>
        <rFont val="Times New Roman"/>
        <family val="1"/>
      </rPr>
      <t>:</t>
    </r>
  </si>
  <si>
    <r>
      <t>Município</t>
    </r>
    <r>
      <rPr>
        <sz val="11"/>
        <rFont val="Times New Roman"/>
        <family val="1"/>
      </rPr>
      <t>: Santiago do Sul - SC</t>
    </r>
  </si>
  <si>
    <t>Concreto armado para viga cinta, fck=25 MPa</t>
  </si>
  <si>
    <t>Fundação e Estrutura</t>
  </si>
  <si>
    <t>Concreto armado para viga baldrame  fck=25MPa</t>
  </si>
  <si>
    <t>Concreto armado para pilares nas dimenções 15 x 30 cm, fck = 25 Mpa</t>
  </si>
  <si>
    <t xml:space="preserve">Escavação manual de vala </t>
  </si>
  <si>
    <t>Reaterro interno, compactado manualmente com nivelamento para recebimento de piso</t>
  </si>
  <si>
    <t>Impermeabilização betuminosa com emulção asfaltica 2 demãos em vigas de baldrame</t>
  </si>
  <si>
    <t>Revestimento ceramico com placas ceramicas esmaltadas extra com dimensões 33x45 cm com argamassa colante CIII e rejunte</t>
  </si>
  <si>
    <t>Calha lateral em aço galvanizado N 24 água pluvial dimençoes conforme projeto</t>
  </si>
  <si>
    <t>Tubo PVC, série R, água pluvial, DN 100 mm, prumada e condutor horizontal</t>
  </si>
  <si>
    <t>Joelho 90 graus, PVC, série R, água pluvial, DN 100 mm fornecimento e instalação</t>
  </si>
  <si>
    <t>Drenagem Pluvial</t>
  </si>
  <si>
    <t>Pavimentação</t>
  </si>
  <si>
    <t>Piso em concreto armado espessura 7 cm fck = 20 Mpa, armação tela soldada, malha 15 x 15 cm de 5.0 mm área internas, calçada e rampa</t>
  </si>
  <si>
    <t xml:space="preserve">Esquadrias </t>
  </si>
  <si>
    <t>Peitoril em granito ocre</t>
  </si>
  <si>
    <t>2.7</t>
  </si>
  <si>
    <t xml:space="preserve">Pintura interna - Paredes </t>
  </si>
  <si>
    <t>2.8</t>
  </si>
  <si>
    <t>Instalações Elétricas</t>
  </si>
  <si>
    <t>Instalações Hidossaniárias</t>
  </si>
  <si>
    <t>Luminária tipo calha de sobre por com duas lampadas LED 36W, 6.500 K, 120 cm, fornecimento e instalação</t>
  </si>
  <si>
    <t>Cabo flexível isolado anti-chama em PVC de 4,0mm², 70ºC</t>
  </si>
  <si>
    <t>Joelho 90 graus, PVC, serie normal esgoto, DN 40 mm fornecimento e instalação</t>
  </si>
  <si>
    <t>Joelho 45 graus, PVC, serie normal esgoto, DN 40 mm fornecimento e instalação</t>
  </si>
  <si>
    <t>Joelho 90 graus, PVC, serie normal esgoto, DN 100 mm fornecimento e instalação</t>
  </si>
  <si>
    <t>Joelho 45 graus, PVC, serie normal esgoto, DN 100 mm fornecimento e instalação</t>
  </si>
  <si>
    <t xml:space="preserve">Escavação manual de vala para enterar tubulação esgoto </t>
  </si>
  <si>
    <t>Reaterro de vala manual com soquete</t>
  </si>
  <si>
    <t>Joelho 45 graus, PVC, serie normal esgoto, DN 50 mm fornecimento e instalação</t>
  </si>
  <si>
    <t>3.1</t>
  </si>
  <si>
    <t>3.2</t>
  </si>
  <si>
    <t>3.3</t>
  </si>
  <si>
    <t>3.4</t>
  </si>
  <si>
    <t>3.5</t>
  </si>
  <si>
    <t>3.6</t>
  </si>
  <si>
    <t>Trama de madeira composta por terças para telhados de até duas aguas, fornecimento e instalação</t>
  </si>
  <si>
    <t>Telhamento com telha ondulada de fibrocimento 6 mm, com recobrimento lateral de 1 1/4 de onda, fornecimento e instalação</t>
  </si>
  <si>
    <t>Subcobertura com manta térmica revestida por pelicula de aluminio</t>
  </si>
  <si>
    <t>Cumeeira telha ondulada de fibrocimento 6 mm, fornecimento e instalação</t>
  </si>
  <si>
    <t>Composição 01</t>
  </si>
  <si>
    <t>Eletroduto PVC rígido 3/4", anti-chama, inclusive conexões forro</t>
  </si>
  <si>
    <t>Joelho 45 graus, PVC, série R, água pluvial, DN 100 mm fornecimento e instalação</t>
  </si>
  <si>
    <t>Escavação mecanizada</t>
  </si>
  <si>
    <t>Resposabilidade Municipio de Santiago do Sul</t>
  </si>
  <si>
    <t>Locação convencional de obra, utilizando tabuas e pontaletes de madeira</t>
  </si>
  <si>
    <t>Composição 02</t>
  </si>
  <si>
    <t>Adiministração convencional de obras</t>
  </si>
  <si>
    <t>mês 3</t>
  </si>
  <si>
    <t>mês 4</t>
  </si>
  <si>
    <t>mês 5</t>
  </si>
  <si>
    <t>mês 6</t>
  </si>
  <si>
    <t>Composição 03</t>
  </si>
  <si>
    <t>Revestimento cerâmico para piso com placas antiderrapante dimenções 60 x 60 cm rampas, incluso argamassa colante tipo CPIII</t>
  </si>
  <si>
    <t>Revestimento cerâmico para piso com placas esmaltadas extra dimenções 60 x 60 cm piso interno, escadas e calçada PEI - 4, incluso argamassa colante tipo CII para ambientes internos e tipo CIII para ambientes externos e rejuntamento</t>
  </si>
  <si>
    <t>1</t>
  </si>
  <si>
    <t>1.3</t>
  </si>
  <si>
    <t>1.4</t>
  </si>
  <si>
    <t>1.5</t>
  </si>
  <si>
    <t>1.6</t>
  </si>
  <si>
    <t>1.7</t>
  </si>
  <si>
    <t>Ampliação e Reforma do CRAS</t>
  </si>
  <si>
    <r>
      <t>Endereço</t>
    </r>
    <r>
      <rPr>
        <sz val="11"/>
        <rFont val="Times New Roman"/>
        <family val="1"/>
      </rPr>
      <t>: Rua Jacob Corso - Centro - Santiago do Sul - SC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</si>
  <si>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</si>
  <si>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</si>
  <si>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</si>
  <si>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</si>
  <si>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</si>
  <si>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</si>
  <si>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</si>
  <si>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</si>
  <si>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</si>
  <si>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</si>
  <si>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Tesoura metalica para cobertura ampliação salas, com ligações soldadas, vão de 9,70 m, mais berais, incluso perfis metálicos, pintura anticorrosiva, mão de obra e transporte com guindaste, fornecimento e instalação </t>
  </si>
  <si>
    <t xml:space="preserve">Tesoura metalica para cobertura ampliação salas, com ligações soldadas, vão de 3,30 m, mais berais, incluso perfis metálicos, pintura anticorrosiva, mão de obra e transporte com guindaste, fornecimento e instalação </t>
  </si>
  <si>
    <t>Algerosa metalica, instalada junção entre telhado ampliação lavanderia e parede, fornecimento e instalação</t>
  </si>
  <si>
    <t>Roda-forro e conexões de acabamento áreas internas em PVC</t>
  </si>
  <si>
    <t>Roda-forro e conexões de acabamento áreas beirais em madeira</t>
  </si>
  <si>
    <t>Forro de madeira com estrutra de madeira p/ fixação beirais</t>
  </si>
  <si>
    <t xml:space="preserve">Forro PVC com estrutra de madeira p/ fixação área internas </t>
  </si>
  <si>
    <t>Espelho de madeira p/ fixação beirais</t>
  </si>
  <si>
    <t>4.11</t>
  </si>
  <si>
    <t>4.12</t>
  </si>
  <si>
    <t>4.13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</si>
  <si>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</si>
  <si>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</si>
  <si>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</si>
  <si>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</si>
  <si>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</si>
  <si>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</si>
  <si>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</si>
  <si>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</si>
  <si>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</si>
  <si>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</si>
  <si>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</si>
  <si>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Kit porta-pronta de madeira em acabamento melamínico branco, semi oca (leve ou média) dimensoes 210x90 cm fornecimento e instalação</t>
  </si>
  <si>
    <t>7.1</t>
  </si>
  <si>
    <t>7.2</t>
  </si>
  <si>
    <t>7.4</t>
  </si>
  <si>
    <t>7.5</t>
  </si>
  <si>
    <t>7.6</t>
  </si>
  <si>
    <t>7.7</t>
  </si>
  <si>
    <t>7.8</t>
  </si>
  <si>
    <t>7.9</t>
  </si>
  <si>
    <t>Reinstalação de janela  de  vidro temperado tipo correr 2 folhas, com vidros batente ferragens fornecimento e instalação duas unidades 150x100 e uma unidade 200x100</t>
  </si>
  <si>
    <t>Remoção de janelas de forma manual com reaproveitamento, indicadas planta baixa</t>
  </si>
  <si>
    <t>Porta de correr de vidro temperado espessura do vidro10 mm, fornecimento e instalação (250x210)</t>
  </si>
  <si>
    <t>Porta de correr de vidro temperado espessura do vidro10 mm, fornecimento e instalação (180x220)</t>
  </si>
  <si>
    <t>7.10</t>
  </si>
  <si>
    <t>7.11</t>
  </si>
  <si>
    <t>8.1</t>
  </si>
  <si>
    <t>8.2</t>
  </si>
  <si>
    <t>8.3</t>
  </si>
  <si>
    <t>9.1</t>
  </si>
  <si>
    <t>9.2</t>
  </si>
  <si>
    <t>9.3</t>
  </si>
  <si>
    <t>9.4</t>
  </si>
  <si>
    <t>9.5</t>
  </si>
  <si>
    <t>,</t>
  </si>
  <si>
    <t>Textura acrilica ambiente externo paredes novas e existente, uma demão</t>
  </si>
  <si>
    <t>Pintura latex acrílica ambientes externos paredes novas e existentes três demãos</t>
  </si>
  <si>
    <t>Pintura esmalte sintético acetinado em madeira ambientes externos beiral novas e existentes três demãos</t>
  </si>
  <si>
    <t>8.4</t>
  </si>
  <si>
    <t>Pintura esmalte acetinado em madeira três demãos           (15 portas)</t>
  </si>
  <si>
    <t>9.6</t>
  </si>
  <si>
    <t>9.7</t>
  </si>
  <si>
    <t>9.8</t>
  </si>
  <si>
    <t xml:space="preserve">Ponto de iluminação com interruptor simples, (1 módulo), incluso interruptor, rasgo, eletroduto, chumbamento, cabos fornecimento e instalação </t>
  </si>
  <si>
    <t>Composição 04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</si>
  <si>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</si>
  <si>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</si>
  <si>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</si>
  <si>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</si>
  <si>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</si>
  <si>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</si>
  <si>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</si>
  <si>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</si>
  <si>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</si>
  <si>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</si>
  <si>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</si>
  <si>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</si>
  <si>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</si>
  <si>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</si>
  <si>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</si>
  <si>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</si>
  <si>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Composição 05</t>
  </si>
  <si>
    <t xml:space="preserve">Ponto de iluminação e tomada com interruptor simples (2 módulo) e 1 tomada media de embutir 2P + T 10A, incluso interruptor, tomada, rasgo, eletroduto, chumbamento, cabos fornecimento e instalação </t>
  </si>
  <si>
    <t>Composição 06</t>
  </si>
  <si>
    <t>Composição 07</t>
  </si>
  <si>
    <t>Composição 08</t>
  </si>
  <si>
    <t xml:space="preserve">Ponto de iluminação e tomada com interruptor simples (1 módulo) e 1 tomada media de embutir 2P + T 10A (1 módulo), incluso interruptor, tomada, rasgo, eletroduto, chumbamento, cabos fornecimento e instalação </t>
  </si>
  <si>
    <t xml:space="preserve">Ponto de tomada 1 tomada de embutir 2P + T 10A (1 módulo), incluso tomada, rasgo, eletroduto, chumbamento, cabos fornecimento e instalação </t>
  </si>
  <si>
    <t xml:space="preserve">Ponto de tomada 1 tomada de embutir 2P + T 10A (2 módulo), incluso tomada, rasgo, eletroduto, chumbamento, cabos fornecimento e instalação </t>
  </si>
  <si>
    <t>Composição 09</t>
  </si>
  <si>
    <t xml:space="preserve">Ponto de tomada 1 tomada de embutir 2P + T 20A (1 módulo), incluso tomada, rasgo, eletroduto, chumbamento, cabos fornecimento e instalação </t>
  </si>
  <si>
    <t>Cabo flexível isolado anti-chama em PVC de 1,5mm², 70ºC</t>
  </si>
  <si>
    <t>Tubo pvc, série normal esgoto predial, DN 40 mm fornecimento e instalação</t>
  </si>
  <si>
    <t>Tubo pvc, série normal esgoto predial, DN 50 mm fornecimento e instalação</t>
  </si>
  <si>
    <t>Tubo pvc, série normal esgoto predial, DN 100 mm fornecimento e instalação</t>
  </si>
  <si>
    <t>Joelho 90 graus, PVC, serie normal esgoto, DN 50 mm fornecimento e instalação</t>
  </si>
  <si>
    <t>Vaso sanitário PDC sifonado com caixa acoplada  louça branca fornecimento e instalação</t>
  </si>
  <si>
    <t>Lavatório suspenso louça branca 29,5 cm x 39 cm, padrão popular sifão flexivel PVC, engate flexivel plastico, torneira cromada de mesa  fornecimento e instalação</t>
  </si>
  <si>
    <t>Saboneteira plastica tipo dispenser para sabonete liquido com reservatório de 800 a 1500 ml</t>
  </si>
  <si>
    <t>Papeleira de parede em metal cromado fornecimento e instalação</t>
  </si>
  <si>
    <t>Barra de apoio em aço inox polido comprimento 90 cm fornecimento e instalaçã</t>
  </si>
  <si>
    <t>Puxador para PDC fixado na porta fornecimento e instalação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</si>
  <si>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</si>
  <si>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</si>
  <si>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</si>
  <si>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</si>
  <si>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</si>
  <si>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</si>
  <si>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</si>
  <si>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</si>
  <si>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</si>
  <si>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</si>
  <si>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11.12</t>
  </si>
  <si>
    <t>11.13</t>
  </si>
  <si>
    <t>11.14</t>
  </si>
  <si>
    <t>11.15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</si>
  <si>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</si>
  <si>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</si>
  <si>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</si>
  <si>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</si>
  <si>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</si>
  <si>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</si>
  <si>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</si>
  <si>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</si>
  <si>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</si>
  <si>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</si>
  <si>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</si>
  <si>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</si>
  <si>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</si>
  <si>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</si>
  <si>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</si>
  <si>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12.1</t>
  </si>
  <si>
    <t>12.2</t>
  </si>
  <si>
    <t>Tubo pvc, série normal esgoto predial, DN 75 mm fornecimento e instalação</t>
  </si>
  <si>
    <t>Barra de apoio em aço inox polido comprimento 70 cm fornecimento e instalação</t>
  </si>
  <si>
    <t>Registro de gaveta com acabamento e canopla cromado 1" fornecimento e instalação</t>
  </si>
  <si>
    <t>Tubo  e conexões PVC agua fria, soldavel, DN 25 mm fornecimento e instalação</t>
  </si>
  <si>
    <t>Caixa sifonada, PVC, DN 150 x 185 x 75 mm, fornecimento e instalação</t>
  </si>
  <si>
    <t>Joelho 90 graus, PVC, serie normal esgoto, DN 75 mm fornecimento e instalação</t>
  </si>
  <si>
    <t>Junção simples, PVC, serie normal, esgoto, DN 100 x 100 mm, DN 100 x 75 mm, DN 100 x 50 mm,  fornecimento e instalação</t>
  </si>
  <si>
    <t>Junção simples, PVC, serie normal, esgoto, DN 50 x 50 mm,  fornecimento e instalação</t>
  </si>
  <si>
    <t>Junção simples, PVC, serie normal, esgoto, DN 75 x 50 mm,  fornecimento e instalação</t>
  </si>
  <si>
    <t xml:space="preserve">Cotação </t>
  </si>
  <si>
    <t>Multibiodigestor volume de 1.850 l</t>
  </si>
  <si>
    <t xml:space="preserve">Fossa e Biofiltro volume 650 l cada </t>
  </si>
  <si>
    <t xml:space="preserve">Execução sumidouro com pedras de mão e lona plastica para fechamento  para aterro (execução da vala e transporte e fornecimento pedras reponsabilidade prefeitura) conforme projeto sanitário </t>
  </si>
  <si>
    <t>mês</t>
  </si>
  <si>
    <t xml:space="preserve">Demolição de revestimento cerâmico de forma mecanizada sem raproveitamento </t>
  </si>
  <si>
    <t>7.12</t>
  </si>
  <si>
    <t>Remoção de porta de forma manual sem reaproveitamento indicadas planta baixa</t>
  </si>
  <si>
    <t>Demolição de alvenaria de bloco furado, de forma manual sem raproveitamento (parede da cozinha, sala, abertura para instalação de janelas e central de gas indicadas projeto)</t>
  </si>
  <si>
    <t>Alvenaria com tijolo cerâmico 6 furos, cutelo, 11,5x19x24 cm (espessura x altura x comprimento), parede com espessura de 11,5 cm, com execução de ancoragem c/ ferro 6,3 mm a cada duas fiada em pilares e paredes existentes</t>
  </si>
  <si>
    <t>Janela  de  vidro temperado espessura 8 mm tipo correr 2 folhas, com vidros batente ferragens fornecimento e instalação (135x100)</t>
  </si>
  <si>
    <t>Janela  de  vidro temperado espessura 8 mm tipo correr 2 folhas, com vidros batente ferragens fornecimento e instalação (200x100)</t>
  </si>
  <si>
    <t>Janela  de  vidro temperado espessura 8 mm tipo maxiar, com vidros batente ferragens fornecimento e instalação (100x50cm)</t>
  </si>
  <si>
    <t>Serviços Complementares</t>
  </si>
  <si>
    <r>
      <t>Área de Reforma (m²):</t>
    </r>
    <r>
      <rPr>
        <sz val="11"/>
        <rFont val="Times New Roman"/>
        <family val="1"/>
      </rPr>
      <t xml:space="preserve"> </t>
    </r>
  </si>
  <si>
    <r>
      <t>Área de Ampliação (m²):</t>
    </r>
    <r>
      <rPr>
        <sz val="11"/>
        <rFont val="Times New Roman"/>
        <family val="1"/>
      </rPr>
      <t xml:space="preserve"> </t>
    </r>
  </si>
  <si>
    <t>Tê, PVC, serie R, agua pluvial, DN 100 X 100 mm, instalado em condutor horizontal, fornecimento e instalação</t>
  </si>
  <si>
    <t>Tubo PVC, série R, água pluvial, DN 150 mm, prumada e condutor horizontal</t>
  </si>
  <si>
    <t>Tê, PVC, serie R, agua pluvial, DN 150 X 100 mm, instalado em condutor horizontal, fornecimento e instalação</t>
  </si>
  <si>
    <t xml:space="preserve">Demolição de revestimento cerâmico e piso de forma mecanizada sem raproveitamento </t>
  </si>
  <si>
    <t>Joelho 90 graus, PVC, série R, água pluvial, DN 150 mm fornecimento e instalação</t>
  </si>
  <si>
    <t>Redução, PVC, serie R, agua pluvial, DN 150 X 100 mm, instalado em condutor horizontal, fornecimento e instalação</t>
  </si>
  <si>
    <t>11.11</t>
  </si>
  <si>
    <t>11.16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</si>
  <si>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</si>
  <si>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</si>
  <si>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</si>
  <si>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</si>
  <si>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</si>
  <si>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</si>
  <si>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</si>
  <si>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</si>
  <si>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</si>
  <si>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Barra de apoio em aço inox polido comprimento 40 cm fornecimento e instalação</t>
  </si>
  <si>
    <t>11.32</t>
  </si>
  <si>
    <t>Composição 10</t>
  </si>
  <si>
    <t>Composição 11</t>
  </si>
  <si>
    <t>OBSERVAÇÕES:</t>
  </si>
  <si>
    <t>*BDI ADOTADO 24,00%.</t>
  </si>
  <si>
    <t>**DATA BASE TABELA SINAPI NOVEMBRO/2023.</t>
  </si>
  <si>
    <r>
      <t>Fundo selador acrilico ambiente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interno uma demão paredes novas e existentes</t>
    </r>
  </si>
  <si>
    <t>Pintura com tinta acrilica semi brilho três demãos paredes novas e existentes</t>
  </si>
  <si>
    <t>Aplicação e lixamento de massa corrida PVA teto sala reforma e salas manutenção pintura em laje</t>
  </si>
  <si>
    <t>Pintura com tinta acrilica semi brilho três demãos teto sala reforma e salas manutenção pintura em laje</t>
  </si>
  <si>
    <r>
      <t>Fundo selador acrilico ambiente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interno uma demão teto sala reforma e salas manutenção pintura em laje</t>
    </r>
  </si>
  <si>
    <t>Aplicação e lixamento de massa corrida PVA paredes novas</t>
  </si>
  <si>
    <t>Concreto armado para fundações tipo sapata rasa, fck= 25 Mpa</t>
  </si>
  <si>
    <t>Rodapé cerâmico 7 cm com rejunte</t>
  </si>
  <si>
    <t>Verga e contraverga em concreto armado</t>
  </si>
  <si>
    <t>Piso em concreto armado espessura 7 cm fck = 20 Mpa, armação tela soldada, malha 15 x 15 cm de 5,0 mm área internas, calçada e rampa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</si>
</sst>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* #,##0.00_ ;_ * \-#,##0.00_ ;_ * &quot;-&quot;??_ ;_ @_ "/>
    <numFmt numFmtId="179" formatCode="0.00_)"/>
    <numFmt numFmtId="180" formatCode="_(* #,##0.0000_);_(* \(#,##0.0000\);_(* &quot;-&quot;??_);_(@_)"/>
    <numFmt numFmtId="181" formatCode="0.0000"/>
    <numFmt numFmtId="182" formatCode="mmmm\-yy"/>
    <numFmt numFmtId="183" formatCode="&quot;R$&quot;#,##0.00_);[Red]\(&quot;R$&quot;#,##0.00\)"/>
    <numFmt numFmtId="184" formatCode="_-* #,##0.0000_-;\-* #,##0.0000_-;_-* &quot;-&quot;????_-;_-@_-"/>
    <numFmt numFmtId="185" formatCode="&quot;R$&quot;\ #,##0.00"/>
    <numFmt numFmtId="186" formatCode="[$-416]dddd\,\ d&quot; de &quot;mmmm&quot; de &quot;yyyy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_-* #,##0.0_-;\-* #,##0.0_-;_-* &quot;-&quot;??_-;_-@_-"/>
    <numFmt numFmtId="194" formatCode="_-* #,##0_-;\-* #,##0_-;_-* &quot;-&quot;??_-;_-@_-"/>
    <numFmt numFmtId="195" formatCode="0.0"/>
    <numFmt numFmtId="196" formatCode="0.000"/>
    <numFmt numFmtId="197" formatCode="&quot;R$ &quot;#,##0.00"/>
    <numFmt numFmtId="198" formatCode="&quot;Sim&quot;;&quot;Sim&quot;;&quot;Não&quot;"/>
    <numFmt numFmtId="199" formatCode="&quot;Verdadeiro&quot;;&quot;Verdadeiro&quot;;&quot;Falso&quot;"/>
    <numFmt numFmtId="200" formatCode="&quot;Ativar&quot;;&quot;Ativar&quot;;&quot;Desativar&quot;"/>
    <numFmt numFmtId="201" formatCode="[$€-2]\ #,##0.00_);[Red]\([$€-2]\ #,##0.00\)"/>
    <numFmt numFmtId="202" formatCode="&quot;Ativado&quot;;&quot;Ativado&quot;;&quot;Desativado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9"/>
      <name val="Arial"/>
      <family val="2"/>
    </font>
    <font>
      <sz val="10"/>
      <color indexed="1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8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 vertic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/>
    </xf>
    <xf numFmtId="185" fontId="0" fillId="0" borderId="0" xfId="0" applyNumberForma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2" fontId="0" fillId="0" borderId="0" xfId="0" applyNumberFormat="1" applyFont="1" applyAlignment="1">
      <alignment horizontal="left"/>
    </xf>
    <xf numFmtId="0" fontId="47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justify"/>
    </xf>
    <xf numFmtId="0" fontId="7" fillId="0" borderId="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 vertical="justify"/>
    </xf>
    <xf numFmtId="0" fontId="7" fillId="0" borderId="15" xfId="0" applyFont="1" applyBorder="1" applyAlignment="1">
      <alignment/>
    </xf>
    <xf numFmtId="49" fontId="6" fillId="35" borderId="16" xfId="0" applyNumberFormat="1" applyFont="1" applyFill="1" applyBorder="1" applyAlignment="1">
      <alignment horizontal="center" vertical="center"/>
    </xf>
    <xf numFmtId="49" fontId="6" fillId="35" borderId="16" xfId="0" applyNumberFormat="1" applyFont="1" applyFill="1" applyBorder="1" applyAlignment="1">
      <alignment horizontal="center" vertical="justify"/>
    </xf>
    <xf numFmtId="4" fontId="6" fillId="35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justify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vertical="justify"/>
    </xf>
    <xf numFmtId="2" fontId="7" fillId="0" borderId="18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vertical="center"/>
    </xf>
    <xf numFmtId="10" fontId="6" fillId="0" borderId="19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vertical="justify"/>
    </xf>
    <xf numFmtId="0" fontId="7" fillId="0" borderId="20" xfId="0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justify"/>
    </xf>
    <xf numFmtId="197" fontId="6" fillId="0" borderId="26" xfId="0" applyNumberFormat="1" applyFont="1" applyFill="1" applyBorder="1" applyAlignment="1">
      <alignment vertical="center"/>
    </xf>
    <xf numFmtId="2" fontId="7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justify"/>
    </xf>
    <xf numFmtId="0" fontId="47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vertical="center" wrapText="1"/>
    </xf>
    <xf numFmtId="177" fontId="7" fillId="0" borderId="22" xfId="69" applyFont="1" applyBorder="1" applyAlignment="1">
      <alignment vertical="center"/>
    </xf>
    <xf numFmtId="177" fontId="47" fillId="0" borderId="10" xfId="69" applyFont="1" applyBorder="1" applyAlignment="1">
      <alignment vertical="center" wrapText="1"/>
    </xf>
    <xf numFmtId="177" fontId="6" fillId="0" borderId="10" xfId="69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10" fontId="6" fillId="0" borderId="27" xfId="0" applyNumberFormat="1" applyFont="1" applyFill="1" applyBorder="1" applyAlignment="1">
      <alignment vertical="center"/>
    </xf>
    <xf numFmtId="10" fontId="6" fillId="0" borderId="22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/>
    </xf>
    <xf numFmtId="10" fontId="6" fillId="0" borderId="24" xfId="0" applyNumberFormat="1" applyFont="1" applyFill="1" applyBorder="1" applyAlignment="1">
      <alignment vertical="center"/>
    </xf>
    <xf numFmtId="10" fontId="6" fillId="0" borderId="10" xfId="0" applyNumberFormat="1" applyFont="1" applyBorder="1" applyAlignment="1">
      <alignment horizontal="center" vertical="center"/>
    </xf>
    <xf numFmtId="0" fontId="47" fillId="0" borderId="10" xfId="69" applyNumberFormat="1" applyFont="1" applyBorder="1" applyAlignment="1">
      <alignment horizontal="center" vertical="center"/>
    </xf>
    <xf numFmtId="10" fontId="6" fillId="0" borderId="19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0" fontId="6" fillId="0" borderId="28" xfId="0" applyNumberFormat="1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vertical="center"/>
    </xf>
    <xf numFmtId="10" fontId="6" fillId="0" borderId="28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10" fontId="6" fillId="0" borderId="24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vertical="justify"/>
    </xf>
    <xf numFmtId="2" fontId="7" fillId="0" borderId="29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/>
    </xf>
    <xf numFmtId="10" fontId="6" fillId="0" borderId="21" xfId="0" applyNumberFormat="1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2" fontId="7" fillId="0" borderId="28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right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 wrapText="1"/>
    </xf>
    <xf numFmtId="4" fontId="6" fillId="34" borderId="29" xfId="0" applyNumberFormat="1" applyFont="1" applyFill="1" applyBorder="1" applyAlignment="1">
      <alignment vertical="center"/>
    </xf>
    <xf numFmtId="10" fontId="6" fillId="34" borderId="21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left" vertical="justify"/>
    </xf>
    <xf numFmtId="10" fontId="7" fillId="0" borderId="16" xfId="0" applyNumberFormat="1" applyFont="1" applyBorder="1" applyAlignment="1">
      <alignment/>
    </xf>
    <xf numFmtId="10" fontId="6" fillId="0" borderId="10" xfId="0" applyNumberFormat="1" applyFont="1" applyBorder="1" applyAlignment="1">
      <alignment vertical="center"/>
    </xf>
    <xf numFmtId="0" fontId="47" fillId="34" borderId="10" xfId="0" applyFont="1" applyFill="1" applyBorder="1" applyAlignment="1">
      <alignment/>
    </xf>
    <xf numFmtId="0" fontId="0" fillId="0" borderId="0" xfId="0" applyFill="1" applyAlignment="1">
      <alignment/>
    </xf>
    <xf numFmtId="4" fontId="7" fillId="0" borderId="24" xfId="0" applyNumberFormat="1" applyFont="1" applyBorder="1" applyAlignment="1">
      <alignment/>
    </xf>
    <xf numFmtId="0" fontId="7" fillId="0" borderId="20" xfId="0" applyFont="1" applyFill="1" applyBorder="1" applyAlignment="1">
      <alignment vertical="center" wrapText="1"/>
    </xf>
    <xf numFmtId="0" fontId="7" fillId="0" borderId="22" xfId="0" applyFont="1" applyBorder="1" applyAlignment="1">
      <alignment horizontal="left" vertical="justify"/>
    </xf>
    <xf numFmtId="0" fontId="7" fillId="0" borderId="22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10" fontId="6" fillId="0" borderId="24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0" fontId="47" fillId="34" borderId="22" xfId="0" applyFont="1" applyFill="1" applyBorder="1" applyAlignment="1">
      <alignment wrapText="1"/>
    </xf>
    <xf numFmtId="0" fontId="47" fillId="34" borderId="10" xfId="51" applyFont="1" applyFill="1" applyBorder="1" applyAlignment="1">
      <alignment vertical="center" wrapText="1"/>
      <protection/>
    </xf>
    <xf numFmtId="0" fontId="47" fillId="34" borderId="10" xfId="5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right"/>
    </xf>
    <xf numFmtId="2" fontId="7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77" fontId="7" fillId="0" borderId="10" xfId="69" applyFont="1" applyBorder="1" applyAlignment="1">
      <alignment vertical="center"/>
    </xf>
    <xf numFmtId="177" fontId="7" fillId="0" borderId="10" xfId="69" applyFont="1" applyBorder="1" applyAlignment="1">
      <alignment horizontal="right" vertical="center"/>
    </xf>
    <xf numFmtId="177" fontId="7" fillId="0" borderId="10" xfId="69" applyFont="1" applyBorder="1" applyAlignment="1">
      <alignment vertical="center" wrapText="1"/>
    </xf>
    <xf numFmtId="177" fontId="7" fillId="0" borderId="22" xfId="69" applyFont="1" applyFill="1" applyBorder="1" applyAlignment="1">
      <alignment vertical="center"/>
    </xf>
    <xf numFmtId="177" fontId="7" fillId="0" borderId="10" xfId="69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wrapText="1"/>
    </xf>
    <xf numFmtId="0" fontId="6" fillId="0" borderId="0" xfId="0" applyFont="1" applyAlignment="1">
      <alignment horizontal="left" vertical="justify"/>
    </xf>
    <xf numFmtId="197" fontId="6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7" fillId="34" borderId="0" xfId="0" applyFont="1" applyFill="1" applyAlignment="1">
      <alignment horizontal="center" vertical="center"/>
    </xf>
    <xf numFmtId="177" fontId="47" fillId="34" borderId="0" xfId="69" applyFont="1" applyFill="1" applyAlignment="1">
      <alignment vertical="center"/>
    </xf>
    <xf numFmtId="185" fontId="47" fillId="34" borderId="0" xfId="69" applyNumberFormat="1" applyFont="1" applyFill="1" applyAlignment="1">
      <alignment vertical="center"/>
    </xf>
    <xf numFmtId="0" fontId="11" fillId="34" borderId="0" xfId="50" applyFont="1" applyFill="1" applyAlignment="1">
      <alignment horizontal="left"/>
      <protection/>
    </xf>
    <xf numFmtId="0" fontId="7" fillId="34" borderId="0" xfId="50" applyFont="1" applyFill="1">
      <alignment/>
      <protection/>
    </xf>
    <xf numFmtId="0" fontId="7" fillId="34" borderId="0" xfId="50" applyFont="1" applyFill="1" applyAlignment="1">
      <alignment horizontal="center"/>
      <protection/>
    </xf>
    <xf numFmtId="197" fontId="7" fillId="34" borderId="0" xfId="50" applyNumberFormat="1" applyFont="1" applyFill="1">
      <alignment/>
      <protection/>
    </xf>
    <xf numFmtId="2" fontId="7" fillId="34" borderId="0" xfId="50" applyNumberFormat="1" applyFont="1" applyFill="1">
      <alignment/>
      <protection/>
    </xf>
    <xf numFmtId="0" fontId="7" fillId="34" borderId="0" xfId="50" applyFont="1" applyFill="1" applyAlignment="1">
      <alignment horizontal="center" vertical="justify"/>
      <protection/>
    </xf>
    <xf numFmtId="0" fontId="7" fillId="34" borderId="0" xfId="50" applyFont="1" applyFill="1" applyAlignment="1">
      <alignment horizontal="left" vertical="justify"/>
      <protection/>
    </xf>
    <xf numFmtId="0" fontId="7" fillId="34" borderId="0" xfId="50" applyFont="1" applyFill="1" applyAlignment="1">
      <alignment vertical="center"/>
      <protection/>
    </xf>
    <xf numFmtId="0" fontId="6" fillId="34" borderId="0" xfId="50" applyFont="1" applyFill="1" applyAlignment="1">
      <alignment horizontal="center"/>
      <protection/>
    </xf>
    <xf numFmtId="0" fontId="7" fillId="34" borderId="0" xfId="50" applyFont="1" applyFill="1" applyAlignment="1">
      <alignment vertical="justify"/>
      <protection/>
    </xf>
    <xf numFmtId="177" fontId="7" fillId="0" borderId="20" xfId="53" applyNumberFormat="1" applyFont="1" applyFill="1" applyBorder="1" applyAlignment="1" applyProtection="1">
      <alignment horizontal="right"/>
      <protection hidden="1"/>
    </xf>
    <xf numFmtId="177" fontId="7" fillId="0" borderId="29" xfId="53" applyNumberFormat="1" applyFont="1" applyFill="1" applyBorder="1" applyAlignment="1" applyProtection="1">
      <alignment horizontal="right"/>
      <protection hidden="1"/>
    </xf>
    <xf numFmtId="2" fontId="7" fillId="0" borderId="0" xfId="53" applyNumberFormat="1" applyFont="1" applyBorder="1" applyProtection="1">
      <alignment/>
      <protection hidden="1"/>
    </xf>
    <xf numFmtId="2" fontId="7" fillId="0" borderId="11" xfId="53" applyNumberFormat="1" applyFont="1" applyBorder="1" applyProtection="1">
      <alignment/>
      <protection hidden="1"/>
    </xf>
    <xf numFmtId="2" fontId="7" fillId="0" borderId="12" xfId="53" applyNumberFormat="1" applyFont="1" applyBorder="1" applyProtection="1">
      <alignment/>
      <protection hidden="1"/>
    </xf>
    <xf numFmtId="2" fontId="7" fillId="0" borderId="12" xfId="53" applyNumberFormat="1" applyFont="1" applyBorder="1" applyAlignment="1" applyProtection="1">
      <alignment horizontal="center"/>
      <protection hidden="1"/>
    </xf>
    <xf numFmtId="0" fontId="7" fillId="0" borderId="30" xfId="0" applyFont="1" applyBorder="1" applyAlignment="1">
      <alignment/>
    </xf>
    <xf numFmtId="2" fontId="7" fillId="0" borderId="0" xfId="53" applyNumberFormat="1" applyFont="1" applyProtection="1">
      <alignment/>
      <protection hidden="1"/>
    </xf>
    <xf numFmtId="2" fontId="7" fillId="0" borderId="13" xfId="53" applyNumberFormat="1" applyFont="1" applyBorder="1" applyProtection="1">
      <alignment/>
      <protection hidden="1"/>
    </xf>
    <xf numFmtId="2" fontId="6" fillId="0" borderId="0" xfId="53" applyNumberFormat="1" applyFont="1" applyBorder="1" applyProtection="1">
      <alignment/>
      <protection hidden="1"/>
    </xf>
    <xf numFmtId="2" fontId="7" fillId="0" borderId="0" xfId="53" applyNumberFormat="1" applyFont="1" applyBorder="1" applyAlignment="1" applyProtection="1">
      <alignment horizontal="center"/>
      <protection hidden="1"/>
    </xf>
    <xf numFmtId="0" fontId="7" fillId="0" borderId="31" xfId="0" applyFont="1" applyBorder="1" applyAlignment="1">
      <alignment/>
    </xf>
    <xf numFmtId="2" fontId="6" fillId="0" borderId="0" xfId="53" applyNumberFormat="1" applyFont="1" applyBorder="1" applyAlignment="1" applyProtection="1">
      <alignment/>
      <protection hidden="1"/>
    </xf>
    <xf numFmtId="2" fontId="7" fillId="0" borderId="14" xfId="53" applyNumberFormat="1" applyFont="1" applyBorder="1" applyProtection="1">
      <alignment/>
      <protection hidden="1"/>
    </xf>
    <xf numFmtId="2" fontId="6" fillId="0" borderId="15" xfId="53" applyNumberFormat="1" applyFont="1" applyBorder="1" applyAlignment="1" applyProtection="1">
      <alignment horizontal="left"/>
      <protection hidden="1"/>
    </xf>
    <xf numFmtId="2" fontId="7" fillId="0" borderId="15" xfId="53" applyNumberFormat="1" applyFont="1" applyBorder="1" applyProtection="1">
      <alignment/>
      <protection hidden="1"/>
    </xf>
    <xf numFmtId="2" fontId="7" fillId="0" borderId="15" xfId="53" applyNumberFormat="1" applyFont="1" applyBorder="1" applyAlignment="1" applyProtection="1">
      <alignment horizontal="center"/>
      <protection hidden="1"/>
    </xf>
    <xf numFmtId="0" fontId="7" fillId="0" borderId="32" xfId="0" applyFont="1" applyBorder="1" applyAlignment="1">
      <alignment/>
    </xf>
    <xf numFmtId="2" fontId="7" fillId="0" borderId="14" xfId="53" applyNumberFormat="1" applyFont="1" applyBorder="1" applyAlignment="1" applyProtection="1">
      <alignment horizontal="center"/>
      <protection hidden="1"/>
    </xf>
    <xf numFmtId="2" fontId="6" fillId="0" borderId="33" xfId="53" applyNumberFormat="1" applyFont="1" applyBorder="1" applyAlignment="1" applyProtection="1">
      <alignment horizontal="center"/>
      <protection hidden="1"/>
    </xf>
    <xf numFmtId="2" fontId="6" fillId="0" borderId="34" xfId="53" applyNumberFormat="1" applyFont="1" applyBorder="1" applyAlignment="1" applyProtection="1">
      <alignment horizontal="centerContinuous"/>
      <protection hidden="1"/>
    </xf>
    <xf numFmtId="2" fontId="6" fillId="0" borderId="34" xfId="53" applyNumberFormat="1" applyFont="1" applyBorder="1" applyAlignment="1" applyProtection="1">
      <alignment horizontal="center"/>
      <protection hidden="1"/>
    </xf>
    <xf numFmtId="49" fontId="7" fillId="0" borderId="0" xfId="53" applyNumberFormat="1" applyFont="1" applyAlignment="1" applyProtection="1">
      <alignment horizontal="left" readingOrder="1"/>
      <protection hidden="1"/>
    </xf>
    <xf numFmtId="49" fontId="6" fillId="0" borderId="35" xfId="53" applyNumberFormat="1" applyFont="1" applyBorder="1" applyAlignment="1" applyProtection="1">
      <alignment horizontal="left" readingOrder="1"/>
      <protection hidden="1"/>
    </xf>
    <xf numFmtId="49" fontId="6" fillId="0" borderId="36" xfId="53" applyNumberFormat="1" applyFont="1" applyBorder="1" applyAlignment="1" applyProtection="1">
      <alignment horizontal="left" readingOrder="1"/>
      <protection hidden="1"/>
    </xf>
    <xf numFmtId="49" fontId="6" fillId="0" borderId="37" xfId="53" applyNumberFormat="1" applyFont="1" applyBorder="1" applyAlignment="1" applyProtection="1">
      <alignment horizontal="left" readingOrder="1"/>
      <protection hidden="1"/>
    </xf>
    <xf numFmtId="49" fontId="6" fillId="0" borderId="37" xfId="53" applyNumberFormat="1" applyFont="1" applyBorder="1" applyAlignment="1" applyProtection="1">
      <alignment horizontal="center" vertical="center" readingOrder="1"/>
      <protection hidden="1"/>
    </xf>
    <xf numFmtId="49" fontId="7" fillId="0" borderId="25" xfId="53" applyNumberFormat="1" applyFont="1" applyBorder="1" applyAlignment="1" applyProtection="1">
      <alignment horizontal="center" vertical="center" readingOrder="1"/>
      <protection hidden="1"/>
    </xf>
    <xf numFmtId="49" fontId="7" fillId="36" borderId="38" xfId="53" applyNumberFormat="1" applyFont="1" applyFill="1" applyBorder="1" applyAlignment="1" applyProtection="1">
      <alignment horizontal="center" vertical="center" readingOrder="1"/>
      <protection hidden="1"/>
    </xf>
    <xf numFmtId="2" fontId="6" fillId="0" borderId="39" xfId="53" applyNumberFormat="1" applyFont="1" applyBorder="1" applyAlignment="1" applyProtection="1">
      <alignment horizontal="center"/>
      <protection hidden="1"/>
    </xf>
    <xf numFmtId="2" fontId="6" fillId="0" borderId="20" xfId="53" applyNumberFormat="1" applyFont="1" applyBorder="1" applyAlignment="1" applyProtection="1">
      <alignment horizontal="centerContinuous"/>
      <protection hidden="1"/>
    </xf>
    <xf numFmtId="2" fontId="6" fillId="0" borderId="23" xfId="53" applyNumberFormat="1" applyFont="1" applyBorder="1" applyAlignment="1" applyProtection="1">
      <alignment horizontal="center"/>
      <protection hidden="1"/>
    </xf>
    <xf numFmtId="2" fontId="7" fillId="0" borderId="20" xfId="53" applyNumberFormat="1" applyFont="1" applyBorder="1" applyAlignment="1" applyProtection="1">
      <alignment horizontal="centerContinuous" vertical="center"/>
      <protection hidden="1"/>
    </xf>
    <xf numFmtId="2" fontId="7" fillId="0" borderId="40" xfId="53" applyNumberFormat="1" applyFont="1" applyBorder="1" applyAlignment="1" applyProtection="1">
      <alignment horizontal="centerContinuous" vertical="center"/>
      <protection hidden="1"/>
    </xf>
    <xf numFmtId="1" fontId="7" fillId="0" borderId="41" xfId="53" applyNumberFormat="1" applyFont="1" applyBorder="1" applyAlignment="1" applyProtection="1">
      <alignment horizontal="center"/>
      <protection hidden="1"/>
    </xf>
    <xf numFmtId="2" fontId="7" fillId="0" borderId="25" xfId="53" applyNumberFormat="1" applyFont="1" applyBorder="1" applyProtection="1">
      <alignment/>
      <protection hidden="1"/>
    </xf>
    <xf numFmtId="2" fontId="7" fillId="0" borderId="21" xfId="53" applyNumberFormat="1" applyFont="1" applyBorder="1" applyProtection="1">
      <alignment/>
      <protection hidden="1"/>
    </xf>
    <xf numFmtId="43" fontId="7" fillId="37" borderId="42" xfId="60" applyFont="1" applyFill="1" applyBorder="1" applyAlignment="1" applyProtection="1">
      <alignment horizontal="center"/>
      <protection hidden="1"/>
    </xf>
    <xf numFmtId="43" fontId="7" fillId="37" borderId="43" xfId="60" applyFont="1" applyFill="1" applyBorder="1" applyAlignment="1" applyProtection="1">
      <alignment horizontal="center"/>
      <protection hidden="1"/>
    </xf>
    <xf numFmtId="43" fontId="7" fillId="0" borderId="23" xfId="60" applyFont="1" applyFill="1" applyBorder="1" applyAlignment="1" applyProtection="1">
      <alignment horizontal="center"/>
      <protection hidden="1"/>
    </xf>
    <xf numFmtId="43" fontId="7" fillId="0" borderId="44" xfId="60" applyFont="1" applyFill="1" applyBorder="1" applyAlignment="1" applyProtection="1">
      <alignment horizontal="center"/>
      <protection hidden="1"/>
    </xf>
    <xf numFmtId="1" fontId="7" fillId="0" borderId="35" xfId="53" applyNumberFormat="1" applyFont="1" applyBorder="1" applyAlignment="1" applyProtection="1">
      <alignment horizontal="center"/>
      <protection hidden="1"/>
    </xf>
    <xf numFmtId="2" fontId="7" fillId="0" borderId="37" xfId="53" applyNumberFormat="1" applyFont="1" applyBorder="1" applyProtection="1">
      <alignment/>
      <protection hidden="1"/>
    </xf>
    <xf numFmtId="43" fontId="7" fillId="0" borderId="45" xfId="60" applyFont="1" applyFill="1" applyBorder="1" applyAlignment="1" applyProtection="1">
      <alignment horizontal="center"/>
      <protection hidden="1"/>
    </xf>
    <xf numFmtId="43" fontId="7" fillId="0" borderId="46" xfId="60" applyFont="1" applyFill="1" applyBorder="1" applyAlignment="1" applyProtection="1">
      <alignment horizontal="center"/>
      <protection hidden="1"/>
    </xf>
    <xf numFmtId="1" fontId="7" fillId="0" borderId="47" xfId="53" applyNumberFormat="1" applyFont="1" applyBorder="1" applyAlignment="1" applyProtection="1">
      <alignment horizontal="center"/>
      <protection hidden="1"/>
    </xf>
    <xf numFmtId="2" fontId="7" fillId="0" borderId="17" xfId="53" applyNumberFormat="1" applyFont="1" applyBorder="1" applyProtection="1">
      <alignment/>
      <protection hidden="1"/>
    </xf>
    <xf numFmtId="2" fontId="7" fillId="0" borderId="19" xfId="53" applyNumberFormat="1" applyFont="1" applyBorder="1" applyProtection="1">
      <alignment/>
      <protection hidden="1"/>
    </xf>
    <xf numFmtId="9" fontId="7" fillId="0" borderId="48" xfId="53" applyNumberFormat="1" applyFont="1" applyFill="1" applyBorder="1" applyAlignment="1" applyProtection="1">
      <alignment horizontal="center"/>
      <protection hidden="1"/>
    </xf>
    <xf numFmtId="9" fontId="7" fillId="0" borderId="49" xfId="53" applyNumberFormat="1" applyFont="1" applyFill="1" applyBorder="1" applyAlignment="1" applyProtection="1">
      <alignment horizontal="right"/>
      <protection hidden="1"/>
    </xf>
    <xf numFmtId="1" fontId="7" fillId="0" borderId="39" xfId="53" applyNumberFormat="1" applyFont="1" applyBorder="1" applyAlignment="1" applyProtection="1">
      <alignment horizontal="center"/>
      <protection hidden="1"/>
    </xf>
    <xf numFmtId="2" fontId="7" fillId="0" borderId="20" xfId="53" applyNumberFormat="1" applyFont="1" applyBorder="1" applyProtection="1">
      <alignment/>
      <protection hidden="1"/>
    </xf>
    <xf numFmtId="10" fontId="7" fillId="0" borderId="20" xfId="53" applyNumberFormat="1" applyFont="1" applyBorder="1" applyAlignment="1" applyProtection="1">
      <alignment horizontal="center"/>
      <protection hidden="1"/>
    </xf>
    <xf numFmtId="2" fontId="7" fillId="0" borderId="0" xfId="53" applyNumberFormat="1" applyFont="1" applyFill="1" applyBorder="1" applyAlignment="1" applyProtection="1">
      <alignment horizontal="center"/>
      <protection hidden="1"/>
    </xf>
    <xf numFmtId="179" fontId="7" fillId="0" borderId="0" xfId="52" applyNumberFormat="1" applyFont="1" applyFill="1" applyBorder="1" applyProtection="1">
      <alignment/>
      <protection hidden="1"/>
    </xf>
    <xf numFmtId="2" fontId="7" fillId="0" borderId="31" xfId="53" applyNumberFormat="1" applyFont="1" applyFill="1" applyBorder="1" applyAlignment="1" applyProtection="1">
      <alignment horizontal="center"/>
      <protection hidden="1"/>
    </xf>
    <xf numFmtId="43" fontId="7" fillId="0" borderId="43" xfId="60" applyFont="1" applyFill="1" applyBorder="1" applyAlignment="1" applyProtection="1">
      <alignment horizontal="center"/>
      <protection hidden="1"/>
    </xf>
    <xf numFmtId="43" fontId="7" fillId="0" borderId="45" xfId="60" applyFont="1" applyBorder="1" applyAlignment="1" applyProtection="1">
      <alignment horizontal="center"/>
      <protection hidden="1"/>
    </xf>
    <xf numFmtId="2" fontId="7" fillId="0" borderId="17" xfId="53" applyNumberFormat="1" applyFont="1" applyFill="1" applyBorder="1" applyProtection="1">
      <alignment/>
      <protection hidden="1"/>
    </xf>
    <xf numFmtId="43" fontId="49" fillId="0" borderId="42" xfId="60" applyFont="1" applyFill="1" applyBorder="1" applyAlignment="1" applyProtection="1">
      <alignment horizontal="center"/>
      <protection hidden="1"/>
    </xf>
    <xf numFmtId="43" fontId="49" fillId="0" borderId="43" xfId="60" applyFont="1" applyFill="1" applyBorder="1" applyAlignment="1" applyProtection="1">
      <alignment horizontal="center"/>
      <protection hidden="1"/>
    </xf>
    <xf numFmtId="43" fontId="7" fillId="37" borderId="50" xfId="60" applyFont="1" applyFill="1" applyBorder="1" applyAlignment="1" applyProtection="1">
      <alignment horizontal="center"/>
      <protection hidden="1"/>
    </xf>
    <xf numFmtId="43" fontId="7" fillId="0" borderId="20" xfId="60" applyFont="1" applyFill="1" applyBorder="1" applyAlignment="1" applyProtection="1">
      <alignment horizontal="center"/>
      <protection hidden="1"/>
    </xf>
    <xf numFmtId="43" fontId="7" fillId="0" borderId="51" xfId="60" applyFont="1" applyBorder="1" applyAlignment="1" applyProtection="1">
      <alignment horizontal="center"/>
      <protection hidden="1"/>
    </xf>
    <xf numFmtId="43" fontId="7" fillId="0" borderId="52" xfId="60" applyFont="1" applyFill="1" applyBorder="1" applyAlignment="1" applyProtection="1">
      <alignment horizontal="center"/>
      <protection hidden="1"/>
    </xf>
    <xf numFmtId="1" fontId="7" fillId="0" borderId="53" xfId="53" applyNumberFormat="1" applyFont="1" applyBorder="1" applyAlignment="1" applyProtection="1">
      <alignment horizontal="center"/>
      <protection hidden="1"/>
    </xf>
    <xf numFmtId="2" fontId="7" fillId="0" borderId="29" xfId="53" applyNumberFormat="1" applyFont="1" applyBorder="1" applyProtection="1">
      <alignment/>
      <protection hidden="1"/>
    </xf>
    <xf numFmtId="2" fontId="7" fillId="0" borderId="29" xfId="53" applyNumberFormat="1" applyFont="1" applyBorder="1" applyAlignment="1" applyProtection="1">
      <alignment horizontal="center"/>
      <protection hidden="1"/>
    </xf>
    <xf numFmtId="1" fontId="7" fillId="38" borderId="54" xfId="53" applyNumberFormat="1" applyFont="1" applyFill="1" applyBorder="1" applyAlignment="1" applyProtection="1">
      <alignment horizontal="center"/>
      <protection hidden="1"/>
    </xf>
    <xf numFmtId="2" fontId="7" fillId="38" borderId="55" xfId="53" applyNumberFormat="1" applyFont="1" applyFill="1" applyBorder="1" applyProtection="1">
      <alignment/>
      <protection hidden="1"/>
    </xf>
    <xf numFmtId="183" fontId="7" fillId="38" borderId="55" xfId="53" applyNumberFormat="1" applyFont="1" applyFill="1" applyBorder="1" applyAlignment="1" applyProtection="1">
      <alignment horizontal="right"/>
      <protection hidden="1"/>
    </xf>
    <xf numFmtId="2" fontId="7" fillId="38" borderId="55" xfId="53" applyNumberFormat="1" applyFont="1" applyFill="1" applyBorder="1" applyAlignment="1" applyProtection="1">
      <alignment horizontal="center"/>
      <protection hidden="1"/>
    </xf>
    <xf numFmtId="2" fontId="7" fillId="38" borderId="12" xfId="53" applyNumberFormat="1" applyFont="1" applyFill="1" applyBorder="1" applyProtection="1">
      <alignment/>
      <protection hidden="1"/>
    </xf>
    <xf numFmtId="2" fontId="7" fillId="0" borderId="12" xfId="53" applyNumberFormat="1" applyFont="1" applyFill="1" applyBorder="1" applyProtection="1">
      <alignment/>
      <protection hidden="1"/>
    </xf>
    <xf numFmtId="2" fontId="7" fillId="0" borderId="30" xfId="53" applyNumberFormat="1" applyFont="1" applyFill="1" applyBorder="1" applyProtection="1">
      <alignment/>
      <protection hidden="1"/>
    </xf>
    <xf numFmtId="43" fontId="7" fillId="38" borderId="10" xfId="60" applyFont="1" applyFill="1" applyBorder="1" applyAlignment="1" applyProtection="1">
      <alignment horizontal="centerContinuous" vertical="center"/>
      <protection hidden="1"/>
    </xf>
    <xf numFmtId="43" fontId="6" fillId="0" borderId="10" xfId="60" applyFont="1" applyFill="1" applyBorder="1" applyAlignment="1" applyProtection="1">
      <alignment vertical="center"/>
      <protection hidden="1"/>
    </xf>
    <xf numFmtId="43" fontId="7" fillId="0" borderId="0" xfId="60" applyFont="1" applyAlignment="1" applyProtection="1">
      <alignment/>
      <protection hidden="1"/>
    </xf>
    <xf numFmtId="43" fontId="7" fillId="38" borderId="56" xfId="60" applyFont="1" applyFill="1" applyBorder="1" applyAlignment="1" applyProtection="1">
      <alignment horizontal="centerContinuous" vertical="center"/>
      <protection hidden="1"/>
    </xf>
    <xf numFmtId="43" fontId="6" fillId="0" borderId="57" xfId="60" applyFont="1" applyFill="1" applyBorder="1" applyAlignment="1" applyProtection="1">
      <alignment vertical="center"/>
      <protection hidden="1"/>
    </xf>
    <xf numFmtId="2" fontId="7" fillId="0" borderId="0" xfId="0" applyNumberFormat="1" applyFont="1" applyAlignment="1">
      <alignment/>
    </xf>
    <xf numFmtId="43" fontId="7" fillId="0" borderId="10" xfId="60" applyFont="1" applyFill="1" applyBorder="1" applyAlignment="1" applyProtection="1">
      <alignment horizontal="center"/>
      <protection hidden="1"/>
    </xf>
    <xf numFmtId="0" fontId="7" fillId="34" borderId="0" xfId="50" applyFont="1" applyFill="1" applyAlignment="1">
      <alignment horizontal="center" vertical="justify"/>
      <protection/>
    </xf>
    <xf numFmtId="10" fontId="6" fillId="0" borderId="28" xfId="0" applyNumberFormat="1" applyFont="1" applyBorder="1" applyAlignment="1">
      <alignment horizontal="center" vertical="center"/>
    </xf>
    <xf numFmtId="10" fontId="6" fillId="0" borderId="27" xfId="0" applyNumberFormat="1" applyFont="1" applyBorder="1" applyAlignment="1">
      <alignment horizontal="center" vertical="center"/>
    </xf>
    <xf numFmtId="10" fontId="6" fillId="0" borderId="22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justify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34" borderId="0" xfId="50" applyFont="1" applyFill="1" applyAlignment="1">
      <alignment horizontal="left"/>
      <protection/>
    </xf>
    <xf numFmtId="10" fontId="6" fillId="0" borderId="1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0" fontId="6" fillId="0" borderId="28" xfId="0" applyNumberFormat="1" applyFont="1" applyFill="1" applyBorder="1" applyAlignment="1">
      <alignment horizontal="center" vertical="center"/>
    </xf>
    <xf numFmtId="10" fontId="6" fillId="0" borderId="27" xfId="0" applyNumberFormat="1" applyFont="1" applyFill="1" applyBorder="1" applyAlignment="1">
      <alignment horizontal="center" vertical="center"/>
    </xf>
    <xf numFmtId="10" fontId="6" fillId="0" borderId="22" xfId="0" applyNumberFormat="1" applyFont="1" applyFill="1" applyBorder="1" applyAlignment="1">
      <alignment horizontal="center" vertical="center"/>
    </xf>
    <xf numFmtId="10" fontId="6" fillId="0" borderId="22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0" fontId="7" fillId="0" borderId="13" xfId="0" applyNumberFormat="1" applyFont="1" applyBorder="1" applyAlignment="1">
      <alignment horizontal="center" vertical="center"/>
    </xf>
    <xf numFmtId="10" fontId="7" fillId="0" borderId="31" xfId="0" applyNumberFormat="1" applyFont="1" applyBorder="1" applyAlignment="1">
      <alignment horizontal="center" vertical="center"/>
    </xf>
    <xf numFmtId="10" fontId="7" fillId="0" borderId="14" xfId="0" applyNumberFormat="1" applyFont="1" applyBorder="1" applyAlignment="1">
      <alignment horizontal="center" vertical="center"/>
    </xf>
    <xf numFmtId="10" fontId="7" fillId="0" borderId="3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justify"/>
    </xf>
    <xf numFmtId="0" fontId="7" fillId="34" borderId="0" xfId="50" applyFont="1" applyFill="1" applyAlignment="1">
      <alignment horizontal="center" vertical="center"/>
      <protection/>
    </xf>
    <xf numFmtId="0" fontId="11" fillId="34" borderId="0" xfId="50" applyFont="1" applyFill="1" applyAlignment="1">
      <alignment horizontal="center" vertical="center"/>
      <protection/>
    </xf>
    <xf numFmtId="0" fontId="7" fillId="34" borderId="0" xfId="50" applyFont="1" applyFill="1" applyAlignment="1">
      <alignment horizontal="center"/>
      <protection/>
    </xf>
    <xf numFmtId="0" fontId="11" fillId="34" borderId="0" xfId="50" applyFont="1" applyFill="1" applyAlignment="1">
      <alignment horizontal="center" vertical="top" wrapText="1"/>
      <protection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77" fontId="7" fillId="0" borderId="28" xfId="53" applyNumberFormat="1" applyFont="1" applyFill="1" applyBorder="1" applyAlignment="1" applyProtection="1">
      <alignment horizontal="center" vertical="center"/>
      <protection hidden="1"/>
    </xf>
    <xf numFmtId="177" fontId="7" fillId="0" borderId="27" xfId="53" applyNumberFormat="1" applyFont="1" applyFill="1" applyBorder="1" applyAlignment="1" applyProtection="1">
      <alignment horizontal="center" vertical="center"/>
      <protection hidden="1"/>
    </xf>
    <xf numFmtId="177" fontId="7" fillId="0" borderId="22" xfId="53" applyNumberFormat="1" applyFont="1" applyFill="1" applyBorder="1" applyAlignment="1" applyProtection="1">
      <alignment horizontal="center" vertical="center"/>
      <protection hidden="1"/>
    </xf>
    <xf numFmtId="10" fontId="7" fillId="0" borderId="28" xfId="53" applyNumberFormat="1" applyFont="1" applyBorder="1" applyAlignment="1" applyProtection="1">
      <alignment horizontal="center" vertical="center"/>
      <protection hidden="1"/>
    </xf>
    <xf numFmtId="10" fontId="7" fillId="0" borderId="27" xfId="53" applyNumberFormat="1" applyFont="1" applyBorder="1" applyAlignment="1" applyProtection="1">
      <alignment horizontal="center" vertical="center"/>
      <protection hidden="1"/>
    </xf>
    <xf numFmtId="10" fontId="7" fillId="0" borderId="22" xfId="53" applyNumberFormat="1" applyFont="1" applyBorder="1" applyAlignment="1" applyProtection="1">
      <alignment horizontal="center" vertical="center"/>
      <protection hidden="1"/>
    </xf>
    <xf numFmtId="2" fontId="7" fillId="0" borderId="36" xfId="53" applyNumberFormat="1" applyFont="1" applyFill="1" applyBorder="1" applyAlignment="1" applyProtection="1">
      <alignment horizontal="left"/>
      <protection hidden="1"/>
    </xf>
    <xf numFmtId="2" fontId="7" fillId="0" borderId="37" xfId="53" applyNumberFormat="1" applyFont="1" applyFill="1" applyBorder="1" applyAlignment="1" applyProtection="1">
      <alignment horizontal="left"/>
      <protection hidden="1"/>
    </xf>
    <xf numFmtId="43" fontId="7" fillId="0" borderId="25" xfId="60" applyFont="1" applyFill="1" applyBorder="1" applyAlignment="1" applyProtection="1">
      <alignment horizontal="center"/>
      <protection hidden="1"/>
    </xf>
    <xf numFmtId="43" fontId="7" fillId="0" borderId="60" xfId="60" applyFont="1" applyFill="1" applyBorder="1" applyAlignment="1" applyProtection="1">
      <alignment horizontal="center"/>
      <protection hidden="1"/>
    </xf>
    <xf numFmtId="9" fontId="7" fillId="0" borderId="17" xfId="53" applyNumberFormat="1" applyFont="1" applyFill="1" applyBorder="1" applyAlignment="1" applyProtection="1">
      <alignment horizontal="center"/>
      <protection hidden="1"/>
    </xf>
    <xf numFmtId="9" fontId="7" fillId="0" borderId="61" xfId="53" applyNumberFormat="1" applyFont="1" applyFill="1" applyBorder="1" applyAlignment="1" applyProtection="1">
      <alignment horizontal="center"/>
      <protection hidden="1"/>
    </xf>
    <xf numFmtId="182" fontId="6" fillId="0" borderId="62" xfId="53" applyNumberFormat="1" applyFont="1" applyBorder="1" applyAlignment="1" applyProtection="1">
      <alignment horizontal="center"/>
      <protection hidden="1"/>
    </xf>
    <xf numFmtId="182" fontId="6" fillId="0" borderId="63" xfId="53" applyNumberFormat="1" applyFont="1" applyBorder="1" applyAlignment="1" applyProtection="1">
      <alignment horizontal="center"/>
      <protection hidden="1"/>
    </xf>
    <xf numFmtId="10" fontId="6" fillId="0" borderId="56" xfId="53" applyNumberFormat="1" applyFont="1" applyFill="1" applyBorder="1" applyAlignment="1" applyProtection="1">
      <alignment vertical="center"/>
      <protection hidden="1"/>
    </xf>
    <xf numFmtId="10" fontId="6" fillId="0" borderId="32" xfId="53" applyNumberFormat="1" applyFont="1" applyFill="1" applyBorder="1" applyAlignment="1" applyProtection="1">
      <alignment vertical="center"/>
      <protection hidden="1"/>
    </xf>
    <xf numFmtId="43" fontId="6" fillId="0" borderId="25" xfId="60" applyFont="1" applyFill="1" applyBorder="1" applyAlignment="1" applyProtection="1">
      <alignment vertical="center"/>
      <protection hidden="1"/>
    </xf>
    <xf numFmtId="43" fontId="6" fillId="0" borderId="60" xfId="60" applyFont="1" applyFill="1" applyBorder="1" applyAlignment="1" applyProtection="1">
      <alignment vertical="center"/>
      <protection hidden="1"/>
    </xf>
    <xf numFmtId="43" fontId="6" fillId="38" borderId="28" xfId="60" applyFont="1" applyFill="1" applyBorder="1" applyAlignment="1" applyProtection="1">
      <alignment horizontal="center" vertical="center"/>
      <protection hidden="1"/>
    </xf>
    <xf numFmtId="43" fontId="6" fillId="38" borderId="57" xfId="60" applyFont="1" applyFill="1" applyBorder="1" applyAlignment="1" applyProtection="1">
      <alignment horizontal="center" vertical="center"/>
      <protection hidden="1"/>
    </xf>
    <xf numFmtId="10" fontId="6" fillId="38" borderId="28" xfId="60" applyNumberFormat="1" applyFont="1" applyFill="1" applyBorder="1" applyAlignment="1" applyProtection="1">
      <alignment horizontal="center" vertical="center"/>
      <protection hidden="1"/>
    </xf>
    <xf numFmtId="2" fontId="6" fillId="0" borderId="15" xfId="53" applyNumberFormat="1" applyFont="1" applyBorder="1" applyAlignment="1" applyProtection="1">
      <alignment horizontal="right"/>
      <protection hidden="1"/>
    </xf>
    <xf numFmtId="2" fontId="6" fillId="0" borderId="0" xfId="53" applyNumberFormat="1" applyFont="1" applyBorder="1" applyAlignment="1" applyProtection="1">
      <alignment horizontal="right"/>
      <protection hidden="1"/>
    </xf>
    <xf numFmtId="43" fontId="6" fillId="0" borderId="53" xfId="60" applyFont="1" applyBorder="1" applyAlignment="1" applyProtection="1">
      <alignment horizontal="center" vertical="center"/>
      <protection hidden="1"/>
    </xf>
    <xf numFmtId="43" fontId="6" fillId="0" borderId="29" xfId="60" applyFont="1" applyBorder="1" applyAlignment="1" applyProtection="1">
      <alignment horizontal="center" vertical="center"/>
      <protection hidden="1"/>
    </xf>
    <xf numFmtId="43" fontId="6" fillId="0" borderId="21" xfId="60" applyFont="1" applyBorder="1" applyAlignment="1" applyProtection="1">
      <alignment horizontal="center" vertical="center"/>
      <protection hidden="1"/>
    </xf>
    <xf numFmtId="43" fontId="6" fillId="0" borderId="14" xfId="60" applyFont="1" applyBorder="1" applyAlignment="1" applyProtection="1">
      <alignment horizontal="center" vertical="center"/>
      <protection hidden="1"/>
    </xf>
    <xf numFmtId="43" fontId="6" fillId="0" borderId="15" xfId="60" applyFont="1" applyBorder="1" applyAlignment="1" applyProtection="1">
      <alignment horizontal="center" vertical="center"/>
      <protection hidden="1"/>
    </xf>
    <xf numFmtId="43" fontId="6" fillId="0" borderId="64" xfId="60" applyFont="1" applyBorder="1" applyAlignment="1" applyProtection="1">
      <alignment horizontal="center" vertical="center"/>
      <protection hidden="1"/>
    </xf>
    <xf numFmtId="2" fontId="6" fillId="0" borderId="0" xfId="53" applyNumberFormat="1" applyFont="1" applyBorder="1" applyAlignment="1" applyProtection="1">
      <alignment horizontal="left"/>
      <protection hidden="1"/>
    </xf>
    <xf numFmtId="182" fontId="6" fillId="0" borderId="65" xfId="53" applyNumberFormat="1" applyFont="1" applyBorder="1" applyAlignment="1" applyProtection="1">
      <alignment horizontal="center"/>
      <protection hidden="1"/>
    </xf>
    <xf numFmtId="49" fontId="7" fillId="36" borderId="17" xfId="53" applyNumberFormat="1" applyFont="1" applyFill="1" applyBorder="1" applyAlignment="1" applyProtection="1">
      <alignment horizontal="center" vertical="center" readingOrder="1"/>
      <protection hidden="1"/>
    </xf>
    <xf numFmtId="49" fontId="7" fillId="36" borderId="61" xfId="53" applyNumberFormat="1" applyFont="1" applyFill="1" applyBorder="1" applyAlignment="1" applyProtection="1">
      <alignment horizontal="center" vertical="center" readingOrder="1"/>
      <protection hidden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Moeda 2" xfId="47"/>
    <cellStyle name="Moeda 3" xfId="48"/>
    <cellStyle name="Neutro" xfId="49"/>
    <cellStyle name="Normal 2" xfId="50"/>
    <cellStyle name="Normal 3" xfId="51"/>
    <cellStyle name="Normal_ORÇAMENTO-HAB" xfId="52"/>
    <cellStyle name="Normal_Plan1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Separador de milhares_Orçamento Padrão Maldaner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showGridLines="0" tabSelected="1" zoomScaleSheetLayoutView="115" zoomScalePageLayoutView="0" workbookViewId="0" topLeftCell="A1">
      <selection activeCell="G6" sqref="G6:H7"/>
    </sheetView>
  </sheetViews>
  <sheetFormatPr defaultColWidth="9.140625" defaultRowHeight="12.75"/>
  <cols>
    <col min="1" max="1" width="7.140625" style="21" customWidth="1"/>
    <col min="2" max="2" width="14.7109375" style="21" customWidth="1"/>
    <col min="3" max="3" width="47.00390625" style="20" customWidth="1"/>
    <col min="4" max="4" width="11.421875" style="21" customWidth="1"/>
    <col min="5" max="5" width="9.421875" style="21" customWidth="1"/>
    <col min="6" max="7" width="15.28125" style="22" customWidth="1"/>
    <col min="8" max="8" width="10.140625" style="22" customWidth="1"/>
    <col min="9" max="9" width="3.8515625" style="0" customWidth="1"/>
    <col min="11" max="11" width="7.8515625" style="0" customWidth="1"/>
    <col min="12" max="12" width="13.140625" style="0" bestFit="1" customWidth="1"/>
    <col min="15" max="15" width="12.7109375" style="0" customWidth="1"/>
  </cols>
  <sheetData>
    <row r="1" spans="1:8" ht="18.75" customHeight="1">
      <c r="A1" s="291"/>
      <c r="B1" s="291"/>
      <c r="C1" s="291"/>
      <c r="D1" s="291"/>
      <c r="E1" s="291"/>
      <c r="F1" s="291"/>
      <c r="G1" s="291"/>
      <c r="H1" s="17"/>
    </row>
    <row r="2" spans="1:10" ht="18" customHeight="1">
      <c r="A2" s="292"/>
      <c r="B2" s="292"/>
      <c r="C2" s="292"/>
      <c r="D2" s="292"/>
      <c r="E2" s="292"/>
      <c r="F2" s="292"/>
      <c r="G2" s="292"/>
      <c r="H2" s="18"/>
      <c r="J2" s="6"/>
    </row>
    <row r="3" spans="1:12" ht="21" customHeight="1">
      <c r="A3" s="292"/>
      <c r="B3" s="292"/>
      <c r="C3" s="292"/>
      <c r="D3" s="292"/>
      <c r="E3" s="292"/>
      <c r="F3" s="292"/>
      <c r="G3" s="292"/>
      <c r="H3" s="18"/>
      <c r="J3" s="8"/>
      <c r="L3" s="5"/>
    </row>
    <row r="4" spans="1:10" ht="18" customHeight="1" thickBot="1">
      <c r="A4" s="19"/>
      <c r="B4" s="19"/>
      <c r="J4" s="1"/>
    </row>
    <row r="5" spans="1:12" ht="15">
      <c r="A5" s="23" t="s">
        <v>53</v>
      </c>
      <c r="B5" s="301" t="s">
        <v>116</v>
      </c>
      <c r="C5" s="301"/>
      <c r="D5" s="24"/>
      <c r="E5" s="25"/>
      <c r="F5" s="26"/>
      <c r="G5" s="295" t="s">
        <v>6</v>
      </c>
      <c r="H5" s="296"/>
      <c r="J5" s="8"/>
      <c r="L5" s="12"/>
    </row>
    <row r="6" spans="1:12" ht="15">
      <c r="A6" s="27" t="s">
        <v>54</v>
      </c>
      <c r="B6" s="28"/>
      <c r="C6" s="29"/>
      <c r="D6" s="156" t="s">
        <v>275</v>
      </c>
      <c r="E6" s="89">
        <v>81.3</v>
      </c>
      <c r="F6" s="30"/>
      <c r="G6" s="297">
        <v>0.24</v>
      </c>
      <c r="H6" s="298"/>
      <c r="J6" s="7" t="s">
        <v>19</v>
      </c>
      <c r="L6" s="7" t="s">
        <v>19</v>
      </c>
    </row>
    <row r="7" spans="1:12" ht="15.75" thickBot="1">
      <c r="A7" s="31" t="s">
        <v>117</v>
      </c>
      <c r="B7" s="32"/>
      <c r="C7" s="33"/>
      <c r="D7" s="157" t="s">
        <v>276</v>
      </c>
      <c r="E7" s="155">
        <v>70.38</v>
      </c>
      <c r="F7" s="34"/>
      <c r="G7" s="299"/>
      <c r="H7" s="300"/>
      <c r="J7" s="7">
        <v>1.24</v>
      </c>
      <c r="L7" s="7">
        <v>1.13</v>
      </c>
    </row>
    <row r="8" ht="6.75" customHeight="1"/>
    <row r="9" spans="1:12" ht="14.25">
      <c r="A9" s="293" t="s">
        <v>21</v>
      </c>
      <c r="B9" s="294"/>
      <c r="C9" s="294"/>
      <c r="D9" s="294"/>
      <c r="E9" s="294"/>
      <c r="F9" s="294"/>
      <c r="G9" s="294"/>
      <c r="H9" s="294"/>
      <c r="L9" s="147"/>
    </row>
    <row r="10" spans="1:8" ht="3" customHeight="1" thickBot="1">
      <c r="A10" s="16"/>
      <c r="B10" s="16"/>
      <c r="C10" s="16"/>
      <c r="D10" s="16"/>
      <c r="E10" s="16"/>
      <c r="F10" s="16"/>
      <c r="G10" s="16"/>
      <c r="H10" s="16"/>
    </row>
    <row r="11" spans="1:8" ht="15" thickBot="1">
      <c r="A11" s="35" t="s">
        <v>0</v>
      </c>
      <c r="B11" s="35" t="s">
        <v>22</v>
      </c>
      <c r="C11" s="36" t="s">
        <v>1</v>
      </c>
      <c r="D11" s="35" t="s">
        <v>2</v>
      </c>
      <c r="E11" s="35" t="s">
        <v>3</v>
      </c>
      <c r="F11" s="37" t="s">
        <v>4</v>
      </c>
      <c r="G11" s="37" t="s">
        <v>5</v>
      </c>
      <c r="H11" s="37" t="s">
        <v>32</v>
      </c>
    </row>
    <row r="12" spans="1:8" ht="14.25">
      <c r="A12" s="38" t="s">
        <v>110</v>
      </c>
      <c r="B12" s="39"/>
      <c r="C12" s="40" t="s">
        <v>29</v>
      </c>
      <c r="D12" s="39"/>
      <c r="E12" s="39"/>
      <c r="F12" s="41"/>
      <c r="G12" s="41"/>
      <c r="H12" s="42"/>
    </row>
    <row r="13" spans="1:10" ht="15">
      <c r="A13" s="43" t="s">
        <v>25</v>
      </c>
      <c r="B13" s="46">
        <v>34723</v>
      </c>
      <c r="C13" s="44" t="s">
        <v>24</v>
      </c>
      <c r="D13" s="46" t="s">
        <v>23</v>
      </c>
      <c r="E13" s="47">
        <v>3</v>
      </c>
      <c r="F13" s="158">
        <f>J13*$J$7</f>
        <v>0</v>
      </c>
      <c r="G13" s="158">
        <f aca="true" t="shared" si="0" ref="G13:G18">(E13*F13)</f>
        <v>0</v>
      </c>
      <c r="H13" s="267" t="e">
        <f>G19/$G$163</f>
        <v>#DIV/0!</v>
      </c>
      <c r="J13" s="3"/>
    </row>
    <row r="14" spans="1:10" ht="15">
      <c r="A14" s="43" t="s">
        <v>26</v>
      </c>
      <c r="B14" s="46" t="s">
        <v>101</v>
      </c>
      <c r="C14" s="44" t="s">
        <v>102</v>
      </c>
      <c r="D14" s="46" t="s">
        <v>265</v>
      </c>
      <c r="E14" s="47">
        <v>6</v>
      </c>
      <c r="F14" s="158">
        <f>J14*$J$7</f>
        <v>0</v>
      </c>
      <c r="G14" s="159">
        <f t="shared" si="0"/>
        <v>0</v>
      </c>
      <c r="H14" s="268"/>
      <c r="I14" s="11"/>
      <c r="J14" s="4"/>
    </row>
    <row r="15" spans="1:10" ht="30">
      <c r="A15" s="43" t="s">
        <v>111</v>
      </c>
      <c r="B15" s="146">
        <v>99059</v>
      </c>
      <c r="C15" s="145" t="s">
        <v>100</v>
      </c>
      <c r="D15" s="46" t="s">
        <v>34</v>
      </c>
      <c r="E15" s="47">
        <v>30.8</v>
      </c>
      <c r="F15" s="158">
        <f>J15*$J$7</f>
        <v>0</v>
      </c>
      <c r="G15" s="158">
        <f t="shared" si="0"/>
        <v>0</v>
      </c>
      <c r="H15" s="268"/>
      <c r="J15" s="3"/>
    </row>
    <row r="16" spans="1:10" ht="15">
      <c r="A16" s="43" t="s">
        <v>112</v>
      </c>
      <c r="B16" s="146">
        <v>102300</v>
      </c>
      <c r="C16" s="145" t="s">
        <v>98</v>
      </c>
      <c r="D16" s="306" t="s">
        <v>99</v>
      </c>
      <c r="E16" s="307"/>
      <c r="F16" s="307"/>
      <c r="G16" s="308"/>
      <c r="H16" s="268"/>
      <c r="J16" s="3"/>
    </row>
    <row r="17" spans="1:10" ht="30">
      <c r="A17" s="43" t="s">
        <v>113</v>
      </c>
      <c r="B17" s="48">
        <v>97634</v>
      </c>
      <c r="C17" s="49" t="s">
        <v>266</v>
      </c>
      <c r="D17" s="48" t="s">
        <v>23</v>
      </c>
      <c r="E17" s="50">
        <v>34</v>
      </c>
      <c r="F17" s="158">
        <f>J17*$L$7</f>
        <v>0</v>
      </c>
      <c r="G17" s="160">
        <f>(E17*F17)</f>
        <v>0</v>
      </c>
      <c r="H17" s="268"/>
      <c r="J17" s="3"/>
    </row>
    <row r="18" spans="1:10" ht="60">
      <c r="A18" s="43" t="s">
        <v>114</v>
      </c>
      <c r="B18" s="48">
        <v>97622</v>
      </c>
      <c r="C18" s="49" t="s">
        <v>269</v>
      </c>
      <c r="D18" s="48" t="s">
        <v>40</v>
      </c>
      <c r="E18" s="50">
        <v>3.35</v>
      </c>
      <c r="F18" s="158">
        <f>J18*$L$7</f>
        <v>0</v>
      </c>
      <c r="G18" s="160">
        <f t="shared" si="0"/>
        <v>0</v>
      </c>
      <c r="H18" s="269"/>
      <c r="J18" s="3"/>
    </row>
    <row r="19" spans="1:10" ht="15">
      <c r="A19" s="43" t="s">
        <v>115</v>
      </c>
      <c r="B19" s="283" t="s">
        <v>33</v>
      </c>
      <c r="C19" s="284"/>
      <c r="D19" s="284"/>
      <c r="E19" s="284"/>
      <c r="F19" s="285"/>
      <c r="G19" s="52">
        <f>SUM(G13:G18)</f>
        <v>0</v>
      </c>
      <c r="H19" s="140"/>
      <c r="J19" s="3"/>
    </row>
    <row r="20" spans="1:10" ht="15">
      <c r="A20" s="149"/>
      <c r="B20" s="51"/>
      <c r="C20" s="51"/>
      <c r="D20" s="51"/>
      <c r="E20" s="51"/>
      <c r="F20" s="51"/>
      <c r="G20" s="150"/>
      <c r="H20" s="148"/>
      <c r="J20" s="3"/>
    </row>
    <row r="21" spans="1:10" ht="15">
      <c r="A21" s="57">
        <v>2</v>
      </c>
      <c r="B21" s="58"/>
      <c r="C21" s="59" t="s">
        <v>56</v>
      </c>
      <c r="D21" s="56"/>
      <c r="E21" s="60"/>
      <c r="F21" s="61"/>
      <c r="G21" s="62"/>
      <c r="H21" s="63"/>
      <c r="J21" s="9"/>
    </row>
    <row r="22" spans="1:10" ht="30">
      <c r="A22" s="64" t="s">
        <v>27</v>
      </c>
      <c r="B22" s="15">
        <v>104488</v>
      </c>
      <c r="C22" s="14" t="s">
        <v>307</v>
      </c>
      <c r="D22" s="46" t="s">
        <v>40</v>
      </c>
      <c r="E22" s="79">
        <v>1.41</v>
      </c>
      <c r="F22" s="158">
        <f>J22*$J$7</f>
        <v>0</v>
      </c>
      <c r="G22" s="97">
        <f aca="true" t="shared" si="1" ref="G22:G27">(E22*F22)</f>
        <v>0</v>
      </c>
      <c r="H22" s="267" t="e">
        <f>G29/G163</f>
        <v>#DIV/0!</v>
      </c>
      <c r="J22" s="100"/>
    </row>
    <row r="23" spans="1:10" ht="15">
      <c r="A23" s="64" t="s">
        <v>30</v>
      </c>
      <c r="B23" s="15">
        <v>104488</v>
      </c>
      <c r="C23" s="66" t="s">
        <v>57</v>
      </c>
      <c r="D23" s="64" t="s">
        <v>40</v>
      </c>
      <c r="E23" s="79">
        <v>2.44</v>
      </c>
      <c r="F23" s="158">
        <f>J23*$J$7</f>
        <v>0</v>
      </c>
      <c r="G23" s="97">
        <f t="shared" si="1"/>
        <v>0</v>
      </c>
      <c r="H23" s="268"/>
      <c r="J23" s="100"/>
    </row>
    <row r="24" spans="1:10" ht="30">
      <c r="A24" s="64" t="s">
        <v>31</v>
      </c>
      <c r="B24" s="15">
        <v>104488</v>
      </c>
      <c r="C24" s="92" t="s">
        <v>58</v>
      </c>
      <c r="D24" s="64" t="s">
        <v>40</v>
      </c>
      <c r="E24" s="79">
        <v>1.36</v>
      </c>
      <c r="F24" s="158">
        <f>J24*$J$7</f>
        <v>0</v>
      </c>
      <c r="G24" s="97">
        <f t="shared" si="1"/>
        <v>0</v>
      </c>
      <c r="H24" s="268"/>
      <c r="J24" s="100"/>
    </row>
    <row r="25" spans="1:10" ht="15">
      <c r="A25" s="64" t="s">
        <v>36</v>
      </c>
      <c r="B25" s="15">
        <v>104488</v>
      </c>
      <c r="C25" s="93" t="s">
        <v>55</v>
      </c>
      <c r="D25" s="46" t="s">
        <v>40</v>
      </c>
      <c r="E25" s="79">
        <v>2.45</v>
      </c>
      <c r="F25" s="158">
        <f>J25*$J$7</f>
        <v>0</v>
      </c>
      <c r="G25" s="97">
        <f t="shared" si="1"/>
        <v>0</v>
      </c>
      <c r="H25" s="268"/>
      <c r="J25" s="100"/>
    </row>
    <row r="26" spans="1:10" ht="15">
      <c r="A26" s="64" t="s">
        <v>37</v>
      </c>
      <c r="B26" s="94">
        <v>93358</v>
      </c>
      <c r="C26" s="93" t="s">
        <v>59</v>
      </c>
      <c r="D26" s="46" t="s">
        <v>40</v>
      </c>
      <c r="E26" s="79">
        <v>5.93</v>
      </c>
      <c r="F26" s="158">
        <f>J26*$L$7</f>
        <v>0</v>
      </c>
      <c r="G26" s="97">
        <f t="shared" si="1"/>
        <v>0</v>
      </c>
      <c r="H26" s="268"/>
      <c r="J26" s="100"/>
    </row>
    <row r="27" spans="1:10" ht="30">
      <c r="A27" s="64" t="s">
        <v>43</v>
      </c>
      <c r="B27" s="15">
        <v>98557</v>
      </c>
      <c r="C27" s="93" t="s">
        <v>61</v>
      </c>
      <c r="D27" s="95" t="s">
        <v>23</v>
      </c>
      <c r="E27" s="96">
        <v>28.63</v>
      </c>
      <c r="F27" s="158">
        <f>J27*$J$7</f>
        <v>0</v>
      </c>
      <c r="G27" s="98">
        <f t="shared" si="1"/>
        <v>0</v>
      </c>
      <c r="H27" s="268"/>
      <c r="J27" s="100"/>
    </row>
    <row r="28" spans="1:10" ht="30">
      <c r="A28" s="64" t="s">
        <v>71</v>
      </c>
      <c r="B28" s="94">
        <v>104737</v>
      </c>
      <c r="C28" s="93" t="s">
        <v>60</v>
      </c>
      <c r="D28" s="46" t="s">
        <v>40</v>
      </c>
      <c r="E28" s="79">
        <v>10.77</v>
      </c>
      <c r="F28" s="158">
        <f>J28*$L$7</f>
        <v>0</v>
      </c>
      <c r="G28" s="97">
        <f>(E28*F28)</f>
        <v>0</v>
      </c>
      <c r="H28" s="269"/>
      <c r="J28" s="100"/>
    </row>
    <row r="29" spans="1:10" ht="15">
      <c r="A29" s="64" t="s">
        <v>73</v>
      </c>
      <c r="B29" s="283" t="s">
        <v>33</v>
      </c>
      <c r="C29" s="284"/>
      <c r="D29" s="284"/>
      <c r="E29" s="284"/>
      <c r="F29" s="285"/>
      <c r="G29" s="99">
        <f>SUM(G22:G28)</f>
        <v>0</v>
      </c>
      <c r="H29" s="69"/>
      <c r="J29" s="9"/>
    </row>
    <row r="30" spans="1:10" ht="15">
      <c r="A30" s="67"/>
      <c r="B30" s="51"/>
      <c r="C30" s="51"/>
      <c r="D30" s="51"/>
      <c r="E30" s="51"/>
      <c r="F30" s="51"/>
      <c r="G30" s="68"/>
      <c r="H30" s="77"/>
      <c r="J30" s="9"/>
    </row>
    <row r="31" spans="1:10" ht="15">
      <c r="A31" s="70">
        <v>3</v>
      </c>
      <c r="B31" s="71"/>
      <c r="C31" s="72" t="s">
        <v>52</v>
      </c>
      <c r="D31" s="73"/>
      <c r="E31" s="74"/>
      <c r="F31" s="75"/>
      <c r="G31" s="76"/>
      <c r="H31" s="101"/>
      <c r="J31" s="3"/>
    </row>
    <row r="32" spans="1:10" ht="75">
      <c r="A32" s="78" t="s">
        <v>85</v>
      </c>
      <c r="B32" s="64">
        <v>103330</v>
      </c>
      <c r="C32" s="66" t="s">
        <v>270</v>
      </c>
      <c r="D32" s="78" t="s">
        <v>23</v>
      </c>
      <c r="E32" s="65">
        <v>135.06</v>
      </c>
      <c r="F32" s="158">
        <f>J32*$J$7</f>
        <v>0</v>
      </c>
      <c r="G32" s="161">
        <f>(E32*F32)</f>
        <v>0</v>
      </c>
      <c r="H32" s="267" t="e">
        <f>G37/$G$163</f>
        <v>#DIV/0!</v>
      </c>
      <c r="J32" s="100"/>
    </row>
    <row r="33" spans="1:10" ht="30">
      <c r="A33" s="78" t="s">
        <v>86</v>
      </c>
      <c r="B33" s="64">
        <v>87879</v>
      </c>
      <c r="C33" s="66" t="s">
        <v>44</v>
      </c>
      <c r="D33" s="46" t="s">
        <v>23</v>
      </c>
      <c r="E33" s="65">
        <v>270.12</v>
      </c>
      <c r="F33" s="158">
        <f>J33*$J$7</f>
        <v>0</v>
      </c>
      <c r="G33" s="161">
        <f>(E33*F33)</f>
        <v>0</v>
      </c>
      <c r="H33" s="268"/>
      <c r="J33" s="100"/>
    </row>
    <row r="34" spans="1:10" ht="15">
      <c r="A34" s="78" t="s">
        <v>87</v>
      </c>
      <c r="B34" s="64">
        <v>87529</v>
      </c>
      <c r="C34" s="66" t="s">
        <v>41</v>
      </c>
      <c r="D34" s="46" t="s">
        <v>23</v>
      </c>
      <c r="E34" s="65">
        <v>270.12</v>
      </c>
      <c r="F34" s="158">
        <f>J34*$J$7</f>
        <v>0</v>
      </c>
      <c r="G34" s="161">
        <f>(E34*F34)</f>
        <v>0</v>
      </c>
      <c r="H34" s="268"/>
      <c r="J34" s="100"/>
    </row>
    <row r="35" spans="1:10" ht="45">
      <c r="A35" s="78" t="s">
        <v>88</v>
      </c>
      <c r="B35" s="64">
        <v>87273</v>
      </c>
      <c r="C35" s="66" t="s">
        <v>62</v>
      </c>
      <c r="D35" s="64" t="s">
        <v>23</v>
      </c>
      <c r="E35" s="65">
        <v>93.12</v>
      </c>
      <c r="F35" s="158">
        <f>J35*$J$7</f>
        <v>0</v>
      </c>
      <c r="G35" s="161">
        <f>(E35*F35)</f>
        <v>0</v>
      </c>
      <c r="H35" s="268"/>
      <c r="J35" s="100"/>
    </row>
    <row r="36" spans="1:10" ht="15">
      <c r="A36" s="78" t="s">
        <v>89</v>
      </c>
      <c r="B36" s="78">
        <v>93187</v>
      </c>
      <c r="C36" s="14" t="s">
        <v>309</v>
      </c>
      <c r="D36" s="78" t="s">
        <v>34</v>
      </c>
      <c r="E36" s="65">
        <v>40.49</v>
      </c>
      <c r="F36" s="158">
        <f>J36*$J$7</f>
        <v>0</v>
      </c>
      <c r="G36" s="161">
        <f>(E36*F36)</f>
        <v>0</v>
      </c>
      <c r="H36" s="269"/>
      <c r="J36" s="100"/>
    </row>
    <row r="37" spans="1:10" ht="15">
      <c r="A37" s="78" t="s">
        <v>90</v>
      </c>
      <c r="B37" s="279" t="s">
        <v>33</v>
      </c>
      <c r="C37" s="280"/>
      <c r="D37" s="280"/>
      <c r="E37" s="280"/>
      <c r="F37" s="281"/>
      <c r="G37" s="82">
        <f>SUM(G32:G36)</f>
        <v>0</v>
      </c>
      <c r="H37" s="105"/>
      <c r="J37" s="9"/>
    </row>
    <row r="38" spans="1:10" ht="15">
      <c r="A38" s="53"/>
      <c r="B38" s="54"/>
      <c r="C38" s="54"/>
      <c r="D38" s="54"/>
      <c r="E38" s="54"/>
      <c r="F38" s="54"/>
      <c r="G38" s="55"/>
      <c r="H38" s="103"/>
      <c r="J38" s="9"/>
    </row>
    <row r="39" spans="1:10" ht="15">
      <c r="A39" s="70">
        <v>4</v>
      </c>
      <c r="B39" s="71"/>
      <c r="C39" s="72" t="s">
        <v>39</v>
      </c>
      <c r="D39" s="73"/>
      <c r="E39" s="74"/>
      <c r="F39" s="75"/>
      <c r="G39" s="76"/>
      <c r="H39" s="104"/>
      <c r="J39" s="9"/>
    </row>
    <row r="40" spans="1:10" ht="45">
      <c r="A40" s="78" t="s">
        <v>118</v>
      </c>
      <c r="B40" s="78">
        <v>94210</v>
      </c>
      <c r="C40" s="80" t="s">
        <v>92</v>
      </c>
      <c r="D40" s="78" t="s">
        <v>23</v>
      </c>
      <c r="E40" s="65">
        <v>101.48</v>
      </c>
      <c r="F40" s="158">
        <f aca="true" t="shared" si="2" ref="F40:F51">J40*$J$7</f>
        <v>0</v>
      </c>
      <c r="G40" s="161">
        <f aca="true" t="shared" si="3" ref="G40:G46">(E40*F40)</f>
        <v>0</v>
      </c>
      <c r="H40" s="286" t="e">
        <f>G52/G163</f>
        <v>#DIV/0!</v>
      </c>
      <c r="J40" s="100"/>
    </row>
    <row r="41" spans="1:10" ht="30">
      <c r="A41" s="78" t="s">
        <v>119</v>
      </c>
      <c r="B41" s="78">
        <v>94223</v>
      </c>
      <c r="C41" s="80" t="s">
        <v>94</v>
      </c>
      <c r="D41" s="78" t="s">
        <v>23</v>
      </c>
      <c r="E41" s="65">
        <v>10.5</v>
      </c>
      <c r="F41" s="158">
        <f t="shared" si="2"/>
        <v>0</v>
      </c>
      <c r="G41" s="161">
        <f>(E41*F41)</f>
        <v>0</v>
      </c>
      <c r="H41" s="287"/>
      <c r="J41" s="100"/>
    </row>
    <row r="42" spans="1:10" ht="30">
      <c r="A42" s="78" t="s">
        <v>120</v>
      </c>
      <c r="B42" s="78">
        <v>94226</v>
      </c>
      <c r="C42" s="80" t="s">
        <v>93</v>
      </c>
      <c r="D42" s="78" t="s">
        <v>23</v>
      </c>
      <c r="E42" s="65">
        <v>101.48</v>
      </c>
      <c r="F42" s="158">
        <f t="shared" si="2"/>
        <v>0</v>
      </c>
      <c r="G42" s="161">
        <f>(E42*F42)</f>
        <v>0</v>
      </c>
      <c r="H42" s="287"/>
      <c r="J42" s="100"/>
    </row>
    <row r="43" spans="1:11" ht="30">
      <c r="A43" s="78" t="s">
        <v>121</v>
      </c>
      <c r="B43" s="78">
        <v>92543</v>
      </c>
      <c r="C43" s="80" t="s">
        <v>91</v>
      </c>
      <c r="D43" s="78" t="s">
        <v>23</v>
      </c>
      <c r="E43" s="65">
        <v>101.48</v>
      </c>
      <c r="F43" s="158">
        <f t="shared" si="2"/>
        <v>0</v>
      </c>
      <c r="G43" s="161">
        <f t="shared" si="3"/>
        <v>0</v>
      </c>
      <c r="H43" s="287"/>
      <c r="J43" s="100"/>
      <c r="K43" s="13"/>
    </row>
    <row r="44" spans="1:10" ht="75">
      <c r="A44" s="78" t="s">
        <v>122</v>
      </c>
      <c r="B44" s="78">
        <v>92616</v>
      </c>
      <c r="C44" s="93" t="s">
        <v>128</v>
      </c>
      <c r="D44" s="78" t="s">
        <v>35</v>
      </c>
      <c r="E44" s="65">
        <v>4</v>
      </c>
      <c r="F44" s="158">
        <f t="shared" si="2"/>
        <v>0</v>
      </c>
      <c r="G44" s="161">
        <f t="shared" si="3"/>
        <v>0</v>
      </c>
      <c r="H44" s="287"/>
      <c r="J44" s="100"/>
    </row>
    <row r="45" spans="1:10" ht="75">
      <c r="A45" s="78" t="s">
        <v>123</v>
      </c>
      <c r="B45" s="78">
        <v>92604</v>
      </c>
      <c r="C45" s="93" t="s">
        <v>129</v>
      </c>
      <c r="D45" s="78" t="s">
        <v>35</v>
      </c>
      <c r="E45" s="65">
        <v>2</v>
      </c>
      <c r="F45" s="158">
        <f t="shared" si="2"/>
        <v>0</v>
      </c>
      <c r="G45" s="161">
        <f>(E45*F45)</f>
        <v>0</v>
      </c>
      <c r="H45" s="287"/>
      <c r="J45" s="100"/>
    </row>
    <row r="46" spans="1:10" ht="45">
      <c r="A46" s="78" t="s">
        <v>124</v>
      </c>
      <c r="B46" s="94">
        <v>94231</v>
      </c>
      <c r="C46" s="93" t="s">
        <v>130</v>
      </c>
      <c r="D46" s="78" t="s">
        <v>34</v>
      </c>
      <c r="E46" s="65">
        <v>5.26</v>
      </c>
      <c r="F46" s="158">
        <f t="shared" si="2"/>
        <v>0</v>
      </c>
      <c r="G46" s="161">
        <f t="shared" si="3"/>
        <v>0</v>
      </c>
      <c r="H46" s="287"/>
      <c r="J46" s="100"/>
    </row>
    <row r="47" spans="1:10" ht="15">
      <c r="A47" s="78" t="s">
        <v>125</v>
      </c>
      <c r="B47" s="94">
        <v>3993</v>
      </c>
      <c r="C47" s="93" t="s">
        <v>135</v>
      </c>
      <c r="D47" s="78" t="s">
        <v>34</v>
      </c>
      <c r="E47" s="65">
        <v>37.94</v>
      </c>
      <c r="F47" s="158">
        <f t="shared" si="2"/>
        <v>0</v>
      </c>
      <c r="G47" s="161">
        <f>(E47*F47)</f>
        <v>0</v>
      </c>
      <c r="H47" s="287"/>
      <c r="J47" s="100"/>
    </row>
    <row r="48" spans="1:10" ht="30">
      <c r="A48" s="78" t="s">
        <v>126</v>
      </c>
      <c r="B48" s="106">
        <v>96111</v>
      </c>
      <c r="C48" s="93" t="s">
        <v>134</v>
      </c>
      <c r="D48" s="78" t="s">
        <v>23</v>
      </c>
      <c r="E48" s="65">
        <v>103.66</v>
      </c>
      <c r="F48" s="158">
        <f t="shared" si="2"/>
        <v>0</v>
      </c>
      <c r="G48" s="161">
        <f>(E48*F48)</f>
        <v>0</v>
      </c>
      <c r="H48" s="287"/>
      <c r="J48" s="100"/>
    </row>
    <row r="49" spans="1:10" ht="30">
      <c r="A49" s="78" t="s">
        <v>127</v>
      </c>
      <c r="B49" s="106">
        <v>96112</v>
      </c>
      <c r="C49" s="93" t="s">
        <v>133</v>
      </c>
      <c r="D49" s="78" t="s">
        <v>23</v>
      </c>
      <c r="E49" s="65">
        <v>27.79</v>
      </c>
      <c r="F49" s="158">
        <f t="shared" si="2"/>
        <v>0</v>
      </c>
      <c r="G49" s="161">
        <f>(E49*F49)</f>
        <v>0</v>
      </c>
      <c r="H49" s="287"/>
      <c r="J49" s="100"/>
    </row>
    <row r="50" spans="1:10" ht="30">
      <c r="A50" s="78" t="s">
        <v>136</v>
      </c>
      <c r="B50" s="15">
        <v>96121</v>
      </c>
      <c r="C50" s="93" t="s">
        <v>131</v>
      </c>
      <c r="D50" s="78" t="s">
        <v>34</v>
      </c>
      <c r="E50" s="65">
        <v>135.33</v>
      </c>
      <c r="F50" s="158">
        <f t="shared" si="2"/>
        <v>0</v>
      </c>
      <c r="G50" s="161">
        <f>(E50*F50)</f>
        <v>0</v>
      </c>
      <c r="H50" s="287"/>
      <c r="J50" s="100"/>
    </row>
    <row r="51" spans="1:10" ht="30">
      <c r="A51" s="78" t="s">
        <v>137</v>
      </c>
      <c r="B51" s="15">
        <v>96122</v>
      </c>
      <c r="C51" s="93" t="s">
        <v>132</v>
      </c>
      <c r="D51" s="78" t="s">
        <v>34</v>
      </c>
      <c r="E51" s="65">
        <v>34.74</v>
      </c>
      <c r="F51" s="158">
        <f t="shared" si="2"/>
        <v>0</v>
      </c>
      <c r="G51" s="161">
        <f>(E51*F51)</f>
        <v>0</v>
      </c>
      <c r="H51" s="288"/>
      <c r="J51" s="100"/>
    </row>
    <row r="52" spans="1:10" ht="15">
      <c r="A52" s="78" t="s">
        <v>138</v>
      </c>
      <c r="B52" s="279" t="s">
        <v>33</v>
      </c>
      <c r="C52" s="280"/>
      <c r="D52" s="280"/>
      <c r="E52" s="280"/>
      <c r="F52" s="281"/>
      <c r="G52" s="82">
        <f>SUM(G40:G51)</f>
        <v>0</v>
      </c>
      <c r="H52" s="104"/>
      <c r="J52" s="9"/>
    </row>
    <row r="53" spans="1:10" ht="15">
      <c r="A53" s="85"/>
      <c r="B53" s="86"/>
      <c r="C53" s="86"/>
      <c r="D53" s="86"/>
      <c r="E53" s="86"/>
      <c r="F53" s="86"/>
      <c r="G53" s="90"/>
      <c r="H53" s="107"/>
      <c r="J53" s="9"/>
    </row>
    <row r="54" spans="1:10" ht="15">
      <c r="A54" s="70">
        <v>5</v>
      </c>
      <c r="B54" s="71"/>
      <c r="C54" s="72" t="s">
        <v>66</v>
      </c>
      <c r="D54" s="73"/>
      <c r="E54" s="74"/>
      <c r="F54" s="75"/>
      <c r="G54" s="76"/>
      <c r="H54" s="107"/>
      <c r="J54" s="9"/>
    </row>
    <row r="55" spans="1:10" ht="30">
      <c r="A55" s="78" t="s">
        <v>139</v>
      </c>
      <c r="B55" s="78">
        <v>94229</v>
      </c>
      <c r="C55" s="93" t="s">
        <v>63</v>
      </c>
      <c r="D55" s="78" t="s">
        <v>23</v>
      </c>
      <c r="E55" s="65">
        <v>21</v>
      </c>
      <c r="F55" s="158">
        <f aca="true" t="shared" si="4" ref="F55:F68">J55*$J$7</f>
        <v>0</v>
      </c>
      <c r="G55" s="161">
        <f aca="true" t="shared" si="5" ref="G55:G68">(E55*F55)</f>
        <v>0</v>
      </c>
      <c r="H55" s="286" t="e">
        <f>G69/G163</f>
        <v>#DIV/0!</v>
      </c>
      <c r="J55" s="3"/>
    </row>
    <row r="56" spans="1:10" ht="30">
      <c r="A56" s="78" t="s">
        <v>140</v>
      </c>
      <c r="B56" s="15">
        <v>89578</v>
      </c>
      <c r="C56" s="93" t="s">
        <v>64</v>
      </c>
      <c r="D56" s="78" t="s">
        <v>34</v>
      </c>
      <c r="E56" s="65">
        <v>18.15</v>
      </c>
      <c r="F56" s="158">
        <f t="shared" si="4"/>
        <v>0</v>
      </c>
      <c r="G56" s="161">
        <f t="shared" si="5"/>
        <v>0</v>
      </c>
      <c r="H56" s="287"/>
      <c r="J56" s="4"/>
    </row>
    <row r="57" spans="1:10" ht="30">
      <c r="A57" s="78" t="s">
        <v>141</v>
      </c>
      <c r="B57" s="15">
        <v>89580</v>
      </c>
      <c r="C57" s="93" t="s">
        <v>278</v>
      </c>
      <c r="D57" s="78" t="s">
        <v>34</v>
      </c>
      <c r="E57" s="65">
        <v>52.8</v>
      </c>
      <c r="F57" s="158">
        <f t="shared" si="4"/>
        <v>0</v>
      </c>
      <c r="G57" s="161">
        <f t="shared" si="5"/>
        <v>0</v>
      </c>
      <c r="H57" s="287"/>
      <c r="J57" s="4"/>
    </row>
    <row r="58" spans="1:10" ht="45">
      <c r="A58" s="78" t="s">
        <v>142</v>
      </c>
      <c r="B58" s="15">
        <v>89704</v>
      </c>
      <c r="C58" s="93" t="s">
        <v>279</v>
      </c>
      <c r="D58" s="78" t="s">
        <v>35</v>
      </c>
      <c r="E58" s="65">
        <v>5</v>
      </c>
      <c r="F58" s="158">
        <f t="shared" si="4"/>
        <v>0</v>
      </c>
      <c r="G58" s="161">
        <f t="shared" si="5"/>
        <v>0</v>
      </c>
      <c r="H58" s="287"/>
      <c r="J58" s="4"/>
    </row>
    <row r="59" spans="1:10" ht="30">
      <c r="A59" s="78" t="s">
        <v>143</v>
      </c>
      <c r="B59" s="15">
        <v>89590</v>
      </c>
      <c r="C59" s="93" t="s">
        <v>281</v>
      </c>
      <c r="D59" s="78" t="s">
        <v>35</v>
      </c>
      <c r="E59" s="65">
        <v>1</v>
      </c>
      <c r="F59" s="158">
        <f t="shared" si="4"/>
        <v>0</v>
      </c>
      <c r="G59" s="161">
        <f t="shared" si="5"/>
        <v>0</v>
      </c>
      <c r="H59" s="287"/>
      <c r="J59" s="4"/>
    </row>
    <row r="60" spans="1:10" ht="45">
      <c r="A60" s="78" t="s">
        <v>144</v>
      </c>
      <c r="B60" s="15">
        <v>89681</v>
      </c>
      <c r="C60" s="93" t="s">
        <v>282</v>
      </c>
      <c r="D60" s="78" t="s">
        <v>35</v>
      </c>
      <c r="E60" s="65">
        <v>1</v>
      </c>
      <c r="F60" s="158">
        <f t="shared" si="4"/>
        <v>0</v>
      </c>
      <c r="G60" s="161">
        <f t="shared" si="5"/>
        <v>0</v>
      </c>
      <c r="H60" s="287"/>
      <c r="J60" s="4"/>
    </row>
    <row r="61" spans="1:10" ht="45">
      <c r="A61" s="78" t="s">
        <v>285</v>
      </c>
      <c r="B61" s="15">
        <v>89571</v>
      </c>
      <c r="C61" s="93" t="s">
        <v>277</v>
      </c>
      <c r="D61" s="78" t="s">
        <v>35</v>
      </c>
      <c r="E61" s="65">
        <v>1</v>
      </c>
      <c r="F61" s="158">
        <f t="shared" si="4"/>
        <v>0</v>
      </c>
      <c r="G61" s="161">
        <f t="shared" si="5"/>
        <v>0</v>
      </c>
      <c r="H61" s="287"/>
      <c r="J61" s="4"/>
    </row>
    <row r="62" spans="1:10" ht="30">
      <c r="A62" s="78" t="s">
        <v>286</v>
      </c>
      <c r="B62" s="15">
        <v>89531</v>
      </c>
      <c r="C62" s="93" t="s">
        <v>97</v>
      </c>
      <c r="D62" s="78" t="s">
        <v>35</v>
      </c>
      <c r="E62" s="65">
        <v>2</v>
      </c>
      <c r="F62" s="158">
        <f t="shared" si="4"/>
        <v>0</v>
      </c>
      <c r="G62" s="161">
        <f t="shared" si="5"/>
        <v>0</v>
      </c>
      <c r="H62" s="287"/>
      <c r="J62" s="4"/>
    </row>
    <row r="63" spans="1:10" ht="30">
      <c r="A63" s="78" t="s">
        <v>287</v>
      </c>
      <c r="B63" s="15">
        <v>89529</v>
      </c>
      <c r="C63" s="93" t="s">
        <v>65</v>
      </c>
      <c r="D63" s="78" t="s">
        <v>35</v>
      </c>
      <c r="E63" s="65">
        <v>9</v>
      </c>
      <c r="F63" s="158">
        <f t="shared" si="4"/>
        <v>0</v>
      </c>
      <c r="G63" s="161">
        <f t="shared" si="5"/>
        <v>0</v>
      </c>
      <c r="H63" s="287"/>
      <c r="J63" s="3"/>
    </row>
    <row r="64" spans="1:10" ht="15">
      <c r="A64" s="78" t="s">
        <v>288</v>
      </c>
      <c r="B64" s="15">
        <v>93358</v>
      </c>
      <c r="C64" s="93" t="s">
        <v>59</v>
      </c>
      <c r="D64" s="78" t="s">
        <v>40</v>
      </c>
      <c r="E64" s="65">
        <v>2.39</v>
      </c>
      <c r="F64" s="158">
        <f t="shared" si="4"/>
        <v>0</v>
      </c>
      <c r="G64" s="161">
        <f t="shared" si="5"/>
        <v>0</v>
      </c>
      <c r="H64" s="287"/>
      <c r="J64" s="100"/>
    </row>
    <row r="65" spans="1:10" ht="30">
      <c r="A65" s="78" t="s">
        <v>289</v>
      </c>
      <c r="B65" s="94">
        <v>104737</v>
      </c>
      <c r="C65" s="93" t="s">
        <v>60</v>
      </c>
      <c r="D65" s="78" t="s">
        <v>40</v>
      </c>
      <c r="E65" s="65">
        <v>2.39</v>
      </c>
      <c r="F65" s="158">
        <f t="shared" si="4"/>
        <v>0</v>
      </c>
      <c r="G65" s="161">
        <f t="shared" si="5"/>
        <v>0</v>
      </c>
      <c r="H65" s="287"/>
      <c r="J65" s="4"/>
    </row>
    <row r="66" spans="1:10" ht="30">
      <c r="A66" s="78" t="s">
        <v>290</v>
      </c>
      <c r="B66" s="15">
        <v>97629</v>
      </c>
      <c r="C66" s="93" t="s">
        <v>280</v>
      </c>
      <c r="D66" s="78" t="s">
        <v>23</v>
      </c>
      <c r="E66" s="65">
        <v>4.65</v>
      </c>
      <c r="F66" s="158">
        <f t="shared" si="4"/>
        <v>0</v>
      </c>
      <c r="G66" s="161">
        <f t="shared" si="5"/>
        <v>0</v>
      </c>
      <c r="H66" s="287"/>
      <c r="J66" s="4"/>
    </row>
    <row r="67" spans="1:10" ht="45">
      <c r="A67" s="78" t="s">
        <v>291</v>
      </c>
      <c r="B67" s="15">
        <v>101747</v>
      </c>
      <c r="C67" s="93" t="s">
        <v>68</v>
      </c>
      <c r="D67" s="78" t="s">
        <v>23</v>
      </c>
      <c r="E67" s="65">
        <v>4.65</v>
      </c>
      <c r="F67" s="158">
        <f t="shared" si="4"/>
        <v>0</v>
      </c>
      <c r="G67" s="161">
        <f t="shared" si="5"/>
        <v>0</v>
      </c>
      <c r="H67" s="287"/>
      <c r="J67" s="3"/>
    </row>
    <row r="68" spans="1:10" ht="45">
      <c r="A68" s="78" t="s">
        <v>292</v>
      </c>
      <c r="B68" s="15">
        <v>87257</v>
      </c>
      <c r="C68" s="80" t="s">
        <v>108</v>
      </c>
      <c r="D68" s="78" t="s">
        <v>23</v>
      </c>
      <c r="E68" s="65">
        <v>4.65</v>
      </c>
      <c r="F68" s="158">
        <f t="shared" si="4"/>
        <v>0</v>
      </c>
      <c r="G68" s="161">
        <f t="shared" si="5"/>
        <v>0</v>
      </c>
      <c r="H68" s="287"/>
      <c r="J68" s="3"/>
    </row>
    <row r="69" spans="1:10" ht="15">
      <c r="A69" s="78" t="s">
        <v>293</v>
      </c>
      <c r="B69" s="279" t="s">
        <v>33</v>
      </c>
      <c r="C69" s="280"/>
      <c r="D69" s="280"/>
      <c r="E69" s="280"/>
      <c r="F69" s="281"/>
      <c r="G69" s="82">
        <f>SUM(G55:G68)</f>
        <v>0</v>
      </c>
      <c r="H69" s="107"/>
      <c r="J69" s="9"/>
    </row>
    <row r="70" spans="1:10" ht="15">
      <c r="A70" s="53"/>
      <c r="B70" s="54"/>
      <c r="C70" s="54"/>
      <c r="D70" s="54"/>
      <c r="E70" s="54"/>
      <c r="F70" s="54"/>
      <c r="G70" s="55"/>
      <c r="H70" s="102"/>
      <c r="J70" s="9"/>
    </row>
    <row r="71" spans="1:10" ht="15">
      <c r="A71" s="70">
        <v>6</v>
      </c>
      <c r="B71" s="71"/>
      <c r="C71" s="72" t="s">
        <v>67</v>
      </c>
      <c r="D71" s="73"/>
      <c r="E71" s="74"/>
      <c r="F71" s="75"/>
      <c r="G71" s="76"/>
      <c r="H71" s="102"/>
      <c r="J71" s="9"/>
    </row>
    <row r="72" spans="1:10" ht="45">
      <c r="A72" s="78" t="s">
        <v>145</v>
      </c>
      <c r="B72" s="78">
        <v>101747</v>
      </c>
      <c r="C72" s="80" t="s">
        <v>310</v>
      </c>
      <c r="D72" s="78" t="s">
        <v>23</v>
      </c>
      <c r="E72" s="65">
        <v>99.13</v>
      </c>
      <c r="F72" s="158">
        <f>J72*$J$7</f>
        <v>0</v>
      </c>
      <c r="G72" s="161">
        <f>(E72*F72)</f>
        <v>0</v>
      </c>
      <c r="H72" s="286" t="e">
        <f>G76/G163</f>
        <v>#DIV/0!</v>
      </c>
      <c r="J72" s="3"/>
    </row>
    <row r="73" spans="1:10" ht="75">
      <c r="A73" s="78" t="s">
        <v>146</v>
      </c>
      <c r="B73" s="78">
        <v>87257</v>
      </c>
      <c r="C73" s="80" t="s">
        <v>109</v>
      </c>
      <c r="D73" s="78" t="s">
        <v>23</v>
      </c>
      <c r="E73" s="65">
        <v>125.53</v>
      </c>
      <c r="F73" s="158">
        <f>J73*$J$7</f>
        <v>0</v>
      </c>
      <c r="G73" s="161">
        <f>(E73*F73)</f>
        <v>0</v>
      </c>
      <c r="H73" s="287"/>
      <c r="J73" s="3"/>
    </row>
    <row r="74" spans="1:10" ht="15">
      <c r="A74" s="78" t="s">
        <v>147</v>
      </c>
      <c r="B74" s="78">
        <v>88650</v>
      </c>
      <c r="C74" s="80" t="s">
        <v>308</v>
      </c>
      <c r="D74" s="78" t="s">
        <v>34</v>
      </c>
      <c r="E74" s="65">
        <v>63.29</v>
      </c>
      <c r="F74" s="158">
        <f>J74*$J$7</f>
        <v>0</v>
      </c>
      <c r="G74" s="161">
        <f>(E74*F74)</f>
        <v>0</v>
      </c>
      <c r="H74" s="287"/>
      <c r="J74" s="3"/>
    </row>
    <row r="75" spans="1:10" ht="45">
      <c r="A75" s="78" t="s">
        <v>148</v>
      </c>
      <c r="B75" s="78">
        <v>87257</v>
      </c>
      <c r="C75" s="80" t="s">
        <v>108</v>
      </c>
      <c r="D75" s="78" t="s">
        <v>23</v>
      </c>
      <c r="E75" s="65">
        <v>8.33</v>
      </c>
      <c r="F75" s="158">
        <f>J75*$J$7</f>
        <v>0</v>
      </c>
      <c r="G75" s="161">
        <f>(E75*F75)</f>
        <v>0</v>
      </c>
      <c r="H75" s="288"/>
      <c r="J75" s="3"/>
    </row>
    <row r="76" spans="1:10" ht="15">
      <c r="A76" s="78" t="s">
        <v>149</v>
      </c>
      <c r="B76" s="279" t="s">
        <v>33</v>
      </c>
      <c r="C76" s="280"/>
      <c r="D76" s="280"/>
      <c r="E76" s="280"/>
      <c r="F76" s="281"/>
      <c r="G76" s="82">
        <f>SUM(G72:G75)</f>
        <v>0</v>
      </c>
      <c r="H76" s="110"/>
      <c r="J76" s="9"/>
    </row>
    <row r="77" spans="1:8" ht="15">
      <c r="A77" s="53"/>
      <c r="B77" s="54"/>
      <c r="C77" s="54"/>
      <c r="D77" s="54"/>
      <c r="E77" s="54"/>
      <c r="F77" s="54"/>
      <c r="G77" s="55"/>
      <c r="H77" s="102"/>
    </row>
    <row r="78" spans="1:10" ht="15">
      <c r="A78" s="70">
        <v>7</v>
      </c>
      <c r="B78" s="71"/>
      <c r="C78" s="72" t="s">
        <v>69</v>
      </c>
      <c r="D78" s="73"/>
      <c r="E78" s="74"/>
      <c r="F78" s="75"/>
      <c r="G78" s="76"/>
      <c r="H78" s="102"/>
      <c r="J78" s="9"/>
    </row>
    <row r="79" spans="1:10" ht="45">
      <c r="A79" s="78" t="s">
        <v>151</v>
      </c>
      <c r="B79" s="153">
        <v>90844</v>
      </c>
      <c r="C79" s="152" t="s">
        <v>150</v>
      </c>
      <c r="D79" s="78" t="s">
        <v>35</v>
      </c>
      <c r="E79" s="65">
        <v>4</v>
      </c>
      <c r="F79" s="158">
        <f aca="true" t="shared" si="6" ref="F79:F88">J79*$J$7</f>
        <v>0</v>
      </c>
      <c r="G79" s="161">
        <f>(E79*F79)</f>
        <v>0</v>
      </c>
      <c r="H79" s="287" t="e">
        <f>G89/G163</f>
        <v>#DIV/0!</v>
      </c>
      <c r="J79" s="3"/>
    </row>
    <row r="80" spans="1:10" ht="45">
      <c r="A80" s="78" t="s">
        <v>152</v>
      </c>
      <c r="B80" s="15">
        <v>94569</v>
      </c>
      <c r="C80" s="14" t="s">
        <v>273</v>
      </c>
      <c r="D80" s="78" t="s">
        <v>23</v>
      </c>
      <c r="E80" s="65">
        <v>0.5</v>
      </c>
      <c r="F80" s="158">
        <f t="shared" si="6"/>
        <v>0</v>
      </c>
      <c r="G80" s="161">
        <f aca="true" t="shared" si="7" ref="G80:G88">(E80*F80)</f>
        <v>0</v>
      </c>
      <c r="H80" s="287"/>
      <c r="J80" s="4"/>
    </row>
    <row r="81" spans="1:10" ht="45">
      <c r="A81" s="78" t="s">
        <v>153</v>
      </c>
      <c r="B81" s="78">
        <v>94570</v>
      </c>
      <c r="C81" s="14" t="s">
        <v>272</v>
      </c>
      <c r="D81" s="78" t="s">
        <v>23</v>
      </c>
      <c r="E81" s="65">
        <v>6</v>
      </c>
      <c r="F81" s="158">
        <f t="shared" si="6"/>
        <v>0</v>
      </c>
      <c r="G81" s="161">
        <f t="shared" si="7"/>
        <v>0</v>
      </c>
      <c r="H81" s="287"/>
      <c r="J81" s="4"/>
    </row>
    <row r="82" spans="1:10" ht="45">
      <c r="A82" s="78" t="s">
        <v>154</v>
      </c>
      <c r="B82" s="78">
        <v>94570</v>
      </c>
      <c r="C82" s="14" t="s">
        <v>271</v>
      </c>
      <c r="D82" s="78" t="s">
        <v>23</v>
      </c>
      <c r="E82" s="65">
        <v>1.35</v>
      </c>
      <c r="F82" s="158">
        <f t="shared" si="6"/>
        <v>0</v>
      </c>
      <c r="G82" s="161">
        <f t="shared" si="7"/>
        <v>0</v>
      </c>
      <c r="H82" s="287"/>
      <c r="J82" s="4"/>
    </row>
    <row r="83" spans="1:10" ht="15">
      <c r="A83" s="78" t="s">
        <v>155</v>
      </c>
      <c r="B83" s="115">
        <v>101965</v>
      </c>
      <c r="C83" s="14" t="s">
        <v>70</v>
      </c>
      <c r="D83" s="78" t="s">
        <v>34</v>
      </c>
      <c r="E83" s="65">
        <v>7.35</v>
      </c>
      <c r="F83" s="158">
        <f t="shared" si="6"/>
        <v>0</v>
      </c>
      <c r="G83" s="161">
        <f>(E83*F83)</f>
        <v>0</v>
      </c>
      <c r="H83" s="287"/>
      <c r="J83" s="4"/>
    </row>
    <row r="84" spans="1:10" ht="30">
      <c r="A84" s="78" t="s">
        <v>156</v>
      </c>
      <c r="B84" s="64">
        <v>102181</v>
      </c>
      <c r="C84" s="66" t="s">
        <v>161</v>
      </c>
      <c r="D84" s="64" t="s">
        <v>23</v>
      </c>
      <c r="E84" s="65">
        <v>5.25</v>
      </c>
      <c r="F84" s="158">
        <f t="shared" si="6"/>
        <v>0</v>
      </c>
      <c r="G84" s="161">
        <f>(E84*F84)</f>
        <v>0</v>
      </c>
      <c r="H84" s="287"/>
      <c r="J84" s="4"/>
    </row>
    <row r="85" spans="1:10" ht="30">
      <c r="A85" s="78" t="s">
        <v>157</v>
      </c>
      <c r="B85" s="64">
        <v>102181</v>
      </c>
      <c r="C85" s="66" t="s">
        <v>162</v>
      </c>
      <c r="D85" s="64" t="s">
        <v>23</v>
      </c>
      <c r="E85" s="65">
        <v>3.78</v>
      </c>
      <c r="F85" s="158">
        <f t="shared" si="6"/>
        <v>0</v>
      </c>
      <c r="G85" s="161">
        <f>(E85*F85)</f>
        <v>0</v>
      </c>
      <c r="H85" s="287"/>
      <c r="J85" s="4"/>
    </row>
    <row r="86" spans="1:10" ht="30">
      <c r="A86" s="78" t="s">
        <v>158</v>
      </c>
      <c r="B86" s="64">
        <v>97644</v>
      </c>
      <c r="C86" s="66" t="s">
        <v>268</v>
      </c>
      <c r="D86" s="64" t="s">
        <v>23</v>
      </c>
      <c r="E86" s="65">
        <v>3.57</v>
      </c>
      <c r="F86" s="158">
        <f t="shared" si="6"/>
        <v>0</v>
      </c>
      <c r="G86" s="161">
        <f>(E86*F86)</f>
        <v>0</v>
      </c>
      <c r="H86" s="287"/>
      <c r="J86" s="4"/>
    </row>
    <row r="87" spans="1:10" ht="30">
      <c r="A87" s="78" t="s">
        <v>163</v>
      </c>
      <c r="B87" s="15">
        <v>97645</v>
      </c>
      <c r="C87" s="151" t="s">
        <v>160</v>
      </c>
      <c r="D87" s="64" t="s">
        <v>23</v>
      </c>
      <c r="E87" s="65">
        <v>5</v>
      </c>
      <c r="F87" s="158">
        <f t="shared" si="6"/>
        <v>0</v>
      </c>
      <c r="G87" s="161">
        <f>(E87*F87)</f>
        <v>0</v>
      </c>
      <c r="H87" s="287"/>
      <c r="J87" s="4"/>
    </row>
    <row r="88" spans="1:10" ht="60">
      <c r="A88" s="78" t="s">
        <v>164</v>
      </c>
      <c r="B88" s="78" t="s">
        <v>95</v>
      </c>
      <c r="C88" s="14" t="s">
        <v>159</v>
      </c>
      <c r="D88" s="78" t="s">
        <v>23</v>
      </c>
      <c r="E88" s="65">
        <v>5</v>
      </c>
      <c r="F88" s="158">
        <f t="shared" si="6"/>
        <v>0</v>
      </c>
      <c r="G88" s="161">
        <f t="shared" si="7"/>
        <v>0</v>
      </c>
      <c r="H88" s="288"/>
      <c r="J88" s="3"/>
    </row>
    <row r="89" spans="1:10" ht="15">
      <c r="A89" s="78" t="s">
        <v>267</v>
      </c>
      <c r="B89" s="273" t="s">
        <v>33</v>
      </c>
      <c r="C89" s="274"/>
      <c r="D89" s="274"/>
      <c r="E89" s="274"/>
      <c r="F89" s="275"/>
      <c r="G89" s="120">
        <f>SUM(G79:G88)</f>
        <v>0</v>
      </c>
      <c r="H89" s="121"/>
      <c r="J89" s="9"/>
    </row>
    <row r="90" spans="1:10" ht="15">
      <c r="A90" s="83"/>
      <c r="B90" s="123"/>
      <c r="C90" s="124"/>
      <c r="D90" s="123"/>
      <c r="E90" s="125"/>
      <c r="F90" s="126"/>
      <c r="G90" s="127"/>
      <c r="H90" s="128"/>
      <c r="J90" s="9"/>
    </row>
    <row r="91" spans="1:10" ht="15">
      <c r="A91" s="70">
        <v>8</v>
      </c>
      <c r="B91" s="71"/>
      <c r="C91" s="72" t="s">
        <v>38</v>
      </c>
      <c r="D91" s="73"/>
      <c r="E91" s="74"/>
      <c r="F91" s="75"/>
      <c r="G91" s="76"/>
      <c r="H91" s="122"/>
      <c r="J91" s="9"/>
    </row>
    <row r="92" spans="1:10" ht="30">
      <c r="A92" s="111" t="s">
        <v>165</v>
      </c>
      <c r="B92" s="78">
        <v>95305</v>
      </c>
      <c r="C92" s="80" t="s">
        <v>174</v>
      </c>
      <c r="D92" s="78" t="s">
        <v>23</v>
      </c>
      <c r="E92" s="65">
        <v>325.62</v>
      </c>
      <c r="F92" s="158">
        <f>J92*$J$7</f>
        <v>0</v>
      </c>
      <c r="G92" s="161">
        <f>(E92*F92)</f>
        <v>0</v>
      </c>
      <c r="H92" s="289" t="e">
        <f>G95/G163</f>
        <v>#DIV/0!</v>
      </c>
      <c r="J92" s="3"/>
    </row>
    <row r="93" spans="1:10" ht="45">
      <c r="A93" s="111" t="s">
        <v>166</v>
      </c>
      <c r="B93" s="78">
        <v>102229</v>
      </c>
      <c r="C93" s="113" t="s">
        <v>176</v>
      </c>
      <c r="D93" s="78" t="s">
        <v>23</v>
      </c>
      <c r="E93" s="65">
        <v>104.31</v>
      </c>
      <c r="F93" s="158">
        <f>J93*$J$7</f>
        <v>0</v>
      </c>
      <c r="G93" s="161">
        <f>(E93*F93)</f>
        <v>0</v>
      </c>
      <c r="H93" s="289"/>
      <c r="J93" s="3"/>
    </row>
    <row r="94" spans="1:10" ht="30">
      <c r="A94" s="111" t="s">
        <v>167</v>
      </c>
      <c r="B94" s="112">
        <v>95624</v>
      </c>
      <c r="C94" s="113" t="s">
        <v>175</v>
      </c>
      <c r="D94" s="112" t="s">
        <v>23</v>
      </c>
      <c r="E94" s="65">
        <v>325.62</v>
      </c>
      <c r="F94" s="158">
        <f>J94*$J$7</f>
        <v>0</v>
      </c>
      <c r="G94" s="162">
        <f>(E94*F94)</f>
        <v>0</v>
      </c>
      <c r="H94" s="290"/>
      <c r="J94" s="4"/>
    </row>
    <row r="95" spans="1:8" ht="15">
      <c r="A95" s="111" t="s">
        <v>177</v>
      </c>
      <c r="B95" s="282" t="s">
        <v>173</v>
      </c>
      <c r="C95" s="282"/>
      <c r="D95" s="282"/>
      <c r="E95" s="282"/>
      <c r="F95" s="282"/>
      <c r="G95" s="117">
        <f>SUM(G92:G94)</f>
        <v>0</v>
      </c>
      <c r="H95" s="118"/>
    </row>
    <row r="96" spans="1:8" ht="15">
      <c r="A96" s="133"/>
      <c r="B96" s="134"/>
      <c r="C96" s="134"/>
      <c r="D96" s="134"/>
      <c r="E96" s="134"/>
      <c r="F96" s="134"/>
      <c r="G96" s="135"/>
      <c r="H96" s="136"/>
    </row>
    <row r="97" spans="1:11" ht="15">
      <c r="A97" s="70">
        <v>9</v>
      </c>
      <c r="B97" s="71"/>
      <c r="C97" s="72" t="s">
        <v>72</v>
      </c>
      <c r="D97" s="73"/>
      <c r="E97" s="74"/>
      <c r="F97" s="75"/>
      <c r="G97" s="76"/>
      <c r="H97" s="104"/>
      <c r="J97" s="9"/>
      <c r="K97" s="2"/>
    </row>
    <row r="98" spans="1:10" ht="30">
      <c r="A98" s="111" t="s">
        <v>168</v>
      </c>
      <c r="B98" s="78">
        <v>88497</v>
      </c>
      <c r="C98" s="80" t="s">
        <v>306</v>
      </c>
      <c r="D98" s="78" t="s">
        <v>23</v>
      </c>
      <c r="E98" s="65">
        <v>259.74</v>
      </c>
      <c r="F98" s="158">
        <f aca="true" t="shared" si="8" ref="F98:F104">J98*$J$7</f>
        <v>0</v>
      </c>
      <c r="G98" s="161">
        <f aca="true" t="shared" si="9" ref="G98:G104">(E98*F98)</f>
        <v>0</v>
      </c>
      <c r="H98" s="278" t="e">
        <f>G105/G163</f>
        <v>#DIV/0!</v>
      </c>
      <c r="J98" s="3"/>
    </row>
    <row r="99" spans="1:10" ht="30">
      <c r="A99" s="111" t="s">
        <v>169</v>
      </c>
      <c r="B99" s="112">
        <v>88414</v>
      </c>
      <c r="C99" s="113" t="s">
        <v>301</v>
      </c>
      <c r="D99" s="78" t="s">
        <v>23</v>
      </c>
      <c r="E99" s="65">
        <v>606.32</v>
      </c>
      <c r="F99" s="158">
        <f t="shared" si="8"/>
        <v>0</v>
      </c>
      <c r="G99" s="161">
        <f t="shared" si="9"/>
        <v>0</v>
      </c>
      <c r="H99" s="278"/>
      <c r="J99" s="3"/>
    </row>
    <row r="100" spans="1:10" ht="30">
      <c r="A100" s="111" t="s">
        <v>170</v>
      </c>
      <c r="B100" s="112">
        <v>88489</v>
      </c>
      <c r="C100" s="113" t="s">
        <v>302</v>
      </c>
      <c r="D100" s="78" t="s">
        <v>23</v>
      </c>
      <c r="E100" s="65">
        <v>606.32</v>
      </c>
      <c r="F100" s="158">
        <f t="shared" si="8"/>
        <v>0</v>
      </c>
      <c r="G100" s="161">
        <f t="shared" si="9"/>
        <v>0</v>
      </c>
      <c r="H100" s="278"/>
      <c r="J100" s="3"/>
    </row>
    <row r="101" spans="1:10" ht="30">
      <c r="A101" s="111" t="s">
        <v>171</v>
      </c>
      <c r="B101" s="129">
        <v>88496</v>
      </c>
      <c r="C101" s="80" t="s">
        <v>303</v>
      </c>
      <c r="D101" s="78" t="s">
        <v>23</v>
      </c>
      <c r="E101" s="65">
        <v>82.07</v>
      </c>
      <c r="F101" s="158">
        <f t="shared" si="8"/>
        <v>0</v>
      </c>
      <c r="G101" s="161">
        <f t="shared" si="9"/>
        <v>0</v>
      </c>
      <c r="H101" s="278"/>
      <c r="J101" s="3"/>
    </row>
    <row r="102" spans="1:10" ht="30">
      <c r="A102" s="111" t="s">
        <v>172</v>
      </c>
      <c r="B102" s="112">
        <v>88414</v>
      </c>
      <c r="C102" s="113" t="s">
        <v>305</v>
      </c>
      <c r="D102" s="78" t="s">
        <v>23</v>
      </c>
      <c r="E102" s="65">
        <v>82.07</v>
      </c>
      <c r="F102" s="158">
        <f t="shared" si="8"/>
        <v>0</v>
      </c>
      <c r="G102" s="161">
        <f t="shared" si="9"/>
        <v>0</v>
      </c>
      <c r="H102" s="278"/>
      <c r="J102" s="3"/>
    </row>
    <row r="103" spans="1:10" ht="30">
      <c r="A103" s="111" t="s">
        <v>179</v>
      </c>
      <c r="B103" s="129">
        <v>88488</v>
      </c>
      <c r="C103" s="113" t="s">
        <v>304</v>
      </c>
      <c r="D103" s="78" t="s">
        <v>23</v>
      </c>
      <c r="E103" s="65">
        <v>82.07</v>
      </c>
      <c r="F103" s="158">
        <f t="shared" si="8"/>
        <v>0</v>
      </c>
      <c r="G103" s="161">
        <f t="shared" si="9"/>
        <v>0</v>
      </c>
      <c r="H103" s="278"/>
      <c r="J103" s="3"/>
    </row>
    <row r="104" spans="1:10" ht="30">
      <c r="A104" s="111" t="s">
        <v>180</v>
      </c>
      <c r="B104" s="129">
        <v>102229</v>
      </c>
      <c r="C104" s="130" t="s">
        <v>178</v>
      </c>
      <c r="D104" s="129" t="s">
        <v>23</v>
      </c>
      <c r="E104" s="131">
        <v>78</v>
      </c>
      <c r="F104" s="158">
        <f t="shared" si="8"/>
        <v>0</v>
      </c>
      <c r="G104" s="161">
        <f t="shared" si="9"/>
        <v>0</v>
      </c>
      <c r="H104" s="278"/>
      <c r="J104" s="3"/>
    </row>
    <row r="105" spans="1:10" ht="15">
      <c r="A105" s="111" t="s">
        <v>181</v>
      </c>
      <c r="B105" s="280" t="s">
        <v>33</v>
      </c>
      <c r="C105" s="280"/>
      <c r="D105" s="280"/>
      <c r="E105" s="280"/>
      <c r="F105" s="280"/>
      <c r="G105" s="84">
        <f>SUM(G98:G104)</f>
        <v>0</v>
      </c>
      <c r="H105" s="104"/>
      <c r="J105" s="10"/>
    </row>
    <row r="106" spans="1:10" ht="15">
      <c r="A106" s="116"/>
      <c r="B106" s="81"/>
      <c r="C106" s="81"/>
      <c r="D106" s="81"/>
      <c r="E106" s="81"/>
      <c r="F106" s="81"/>
      <c r="G106" s="119"/>
      <c r="H106" s="104"/>
      <c r="J106" s="10"/>
    </row>
    <row r="107" spans="1:10" ht="15">
      <c r="A107" s="70">
        <v>10</v>
      </c>
      <c r="B107" s="71"/>
      <c r="C107" s="270" t="s">
        <v>74</v>
      </c>
      <c r="D107" s="270"/>
      <c r="E107" s="270"/>
      <c r="F107" s="270"/>
      <c r="G107" s="76"/>
      <c r="H107" s="108"/>
      <c r="J107" s="10"/>
    </row>
    <row r="108" spans="1:10" ht="29.25" customHeight="1">
      <c r="A108" s="78" t="s">
        <v>184</v>
      </c>
      <c r="B108" s="78">
        <v>97586</v>
      </c>
      <c r="C108" s="87" t="s">
        <v>76</v>
      </c>
      <c r="D108" s="65" t="s">
        <v>50</v>
      </c>
      <c r="E108" s="65">
        <v>10</v>
      </c>
      <c r="F108" s="158">
        <f aca="true" t="shared" si="10" ref="F108:F122">J108*$J$7</f>
        <v>0</v>
      </c>
      <c r="G108" s="161">
        <f aca="true" t="shared" si="11" ref="G108:G122">(E108*F108)</f>
        <v>0</v>
      </c>
      <c r="H108" s="287" t="e">
        <f>G123/G163</f>
        <v>#DIV/0!</v>
      </c>
      <c r="J108" s="4"/>
    </row>
    <row r="109" spans="1:10" ht="30">
      <c r="A109" s="78" t="s">
        <v>185</v>
      </c>
      <c r="B109" s="78">
        <v>97589</v>
      </c>
      <c r="C109" s="87" t="s">
        <v>45</v>
      </c>
      <c r="D109" s="65" t="s">
        <v>50</v>
      </c>
      <c r="E109" s="65">
        <v>4</v>
      </c>
      <c r="F109" s="158">
        <f t="shared" si="10"/>
        <v>0</v>
      </c>
      <c r="G109" s="161">
        <f t="shared" si="11"/>
        <v>0</v>
      </c>
      <c r="H109" s="287"/>
      <c r="J109" s="109"/>
    </row>
    <row r="110" spans="1:10" ht="45">
      <c r="A110" s="78" t="s">
        <v>186</v>
      </c>
      <c r="B110" s="78" t="s">
        <v>183</v>
      </c>
      <c r="C110" s="87" t="s">
        <v>182</v>
      </c>
      <c r="D110" s="65" t="s">
        <v>50</v>
      </c>
      <c r="E110" s="65">
        <v>3</v>
      </c>
      <c r="F110" s="158">
        <f t="shared" si="10"/>
        <v>0</v>
      </c>
      <c r="G110" s="161">
        <f t="shared" si="11"/>
        <v>0</v>
      </c>
      <c r="H110" s="287"/>
      <c r="J110" s="109"/>
    </row>
    <row r="111" spans="1:10" ht="75">
      <c r="A111" s="78" t="s">
        <v>187</v>
      </c>
      <c r="B111" s="78" t="s">
        <v>200</v>
      </c>
      <c r="C111" s="87" t="s">
        <v>205</v>
      </c>
      <c r="D111" s="65" t="s">
        <v>50</v>
      </c>
      <c r="E111" s="65">
        <v>1</v>
      </c>
      <c r="F111" s="158">
        <f t="shared" si="10"/>
        <v>0</v>
      </c>
      <c r="G111" s="161">
        <f t="shared" si="11"/>
        <v>0</v>
      </c>
      <c r="H111" s="287"/>
      <c r="J111" s="109"/>
    </row>
    <row r="112" spans="1:10" ht="75">
      <c r="A112" s="78" t="s">
        <v>188</v>
      </c>
      <c r="B112" s="78" t="s">
        <v>202</v>
      </c>
      <c r="C112" s="87" t="s">
        <v>201</v>
      </c>
      <c r="D112" s="65" t="s">
        <v>50</v>
      </c>
      <c r="E112" s="65">
        <v>1</v>
      </c>
      <c r="F112" s="158">
        <f t="shared" si="10"/>
        <v>0</v>
      </c>
      <c r="G112" s="161">
        <f t="shared" si="11"/>
        <v>0</v>
      </c>
      <c r="H112" s="287"/>
      <c r="J112" s="109"/>
    </row>
    <row r="113" spans="1:10" ht="45">
      <c r="A113" s="78" t="s">
        <v>189</v>
      </c>
      <c r="B113" s="78" t="s">
        <v>203</v>
      </c>
      <c r="C113" s="87" t="s">
        <v>206</v>
      </c>
      <c r="D113" s="65" t="s">
        <v>50</v>
      </c>
      <c r="E113" s="65">
        <v>35</v>
      </c>
      <c r="F113" s="158">
        <f t="shared" si="10"/>
        <v>0</v>
      </c>
      <c r="G113" s="161">
        <f t="shared" si="11"/>
        <v>0</v>
      </c>
      <c r="H113" s="287"/>
      <c r="J113" s="109"/>
    </row>
    <row r="114" spans="1:10" ht="45">
      <c r="A114" s="78" t="s">
        <v>190</v>
      </c>
      <c r="B114" s="78" t="s">
        <v>204</v>
      </c>
      <c r="C114" s="87" t="s">
        <v>207</v>
      </c>
      <c r="D114" s="65" t="s">
        <v>50</v>
      </c>
      <c r="E114" s="65">
        <v>7</v>
      </c>
      <c r="F114" s="158">
        <f t="shared" si="10"/>
        <v>0</v>
      </c>
      <c r="G114" s="161">
        <f t="shared" si="11"/>
        <v>0</v>
      </c>
      <c r="H114" s="287"/>
      <c r="J114" s="109"/>
    </row>
    <row r="115" spans="1:10" ht="45">
      <c r="A115" s="78" t="s">
        <v>191</v>
      </c>
      <c r="B115" s="78" t="s">
        <v>208</v>
      </c>
      <c r="C115" s="87" t="s">
        <v>209</v>
      </c>
      <c r="D115" s="65" t="s">
        <v>50</v>
      </c>
      <c r="E115" s="65">
        <v>5</v>
      </c>
      <c r="F115" s="158">
        <f t="shared" si="10"/>
        <v>0</v>
      </c>
      <c r="G115" s="161">
        <f t="shared" si="11"/>
        <v>0</v>
      </c>
      <c r="H115" s="287"/>
      <c r="J115" s="109"/>
    </row>
    <row r="116" spans="1:10" ht="15">
      <c r="A116" s="78" t="s">
        <v>192</v>
      </c>
      <c r="B116" s="78">
        <v>101890</v>
      </c>
      <c r="C116" s="87" t="s">
        <v>46</v>
      </c>
      <c r="D116" s="65" t="s">
        <v>50</v>
      </c>
      <c r="E116" s="65">
        <v>12</v>
      </c>
      <c r="F116" s="158">
        <f t="shared" si="10"/>
        <v>0</v>
      </c>
      <c r="G116" s="161">
        <f t="shared" si="11"/>
        <v>0</v>
      </c>
      <c r="H116" s="287"/>
      <c r="J116" s="4"/>
    </row>
    <row r="117" spans="1:10" ht="45">
      <c r="A117" s="78" t="s">
        <v>193</v>
      </c>
      <c r="B117" s="78" t="s">
        <v>297</v>
      </c>
      <c r="C117" s="87" t="s">
        <v>49</v>
      </c>
      <c r="D117" s="65" t="s">
        <v>50</v>
      </c>
      <c r="E117" s="65">
        <v>2</v>
      </c>
      <c r="F117" s="158">
        <f t="shared" si="10"/>
        <v>0</v>
      </c>
      <c r="G117" s="161">
        <f t="shared" si="11"/>
        <v>0</v>
      </c>
      <c r="H117" s="287"/>
      <c r="J117" s="4"/>
    </row>
    <row r="118" spans="1:10" ht="30">
      <c r="A118" s="78" t="s">
        <v>194</v>
      </c>
      <c r="B118" s="78">
        <v>91863</v>
      </c>
      <c r="C118" s="87" t="s">
        <v>96</v>
      </c>
      <c r="D118" s="65" t="s">
        <v>34</v>
      </c>
      <c r="E118" s="65">
        <v>30</v>
      </c>
      <c r="F118" s="158">
        <f t="shared" si="10"/>
        <v>0</v>
      </c>
      <c r="G118" s="161">
        <f t="shared" si="11"/>
        <v>0</v>
      </c>
      <c r="H118" s="287"/>
      <c r="J118" s="4"/>
    </row>
    <row r="119" spans="1:10" ht="30">
      <c r="A119" s="78" t="s">
        <v>195</v>
      </c>
      <c r="B119" s="78">
        <v>91924</v>
      </c>
      <c r="C119" s="87" t="s">
        <v>210</v>
      </c>
      <c r="D119" s="65" t="s">
        <v>34</v>
      </c>
      <c r="E119" s="65">
        <v>43.3</v>
      </c>
      <c r="F119" s="158">
        <f t="shared" si="10"/>
        <v>0</v>
      </c>
      <c r="G119" s="161">
        <f t="shared" si="11"/>
        <v>0</v>
      </c>
      <c r="H119" s="287"/>
      <c r="J119" s="4"/>
    </row>
    <row r="120" spans="1:10" ht="30">
      <c r="A120" s="78" t="s">
        <v>196</v>
      </c>
      <c r="B120" s="78">
        <v>91926</v>
      </c>
      <c r="C120" s="87" t="s">
        <v>47</v>
      </c>
      <c r="D120" s="65" t="s">
        <v>34</v>
      </c>
      <c r="E120" s="65">
        <v>68.25</v>
      </c>
      <c r="F120" s="158">
        <f t="shared" si="10"/>
        <v>0</v>
      </c>
      <c r="G120" s="161">
        <f t="shared" si="11"/>
        <v>0</v>
      </c>
      <c r="H120" s="287"/>
      <c r="J120" s="4"/>
    </row>
    <row r="121" spans="1:10" ht="30">
      <c r="A121" s="78" t="s">
        <v>197</v>
      </c>
      <c r="B121" s="78">
        <v>91928</v>
      </c>
      <c r="C121" s="87" t="s">
        <v>77</v>
      </c>
      <c r="D121" s="65" t="s">
        <v>34</v>
      </c>
      <c r="E121" s="65">
        <v>63.9</v>
      </c>
      <c r="F121" s="158">
        <f t="shared" si="10"/>
        <v>0</v>
      </c>
      <c r="G121" s="161">
        <f t="shared" si="11"/>
        <v>0</v>
      </c>
      <c r="H121" s="287"/>
      <c r="J121" s="4"/>
    </row>
    <row r="122" spans="1:10" ht="30">
      <c r="A122" s="78" t="s">
        <v>198</v>
      </c>
      <c r="B122" s="78">
        <v>91932</v>
      </c>
      <c r="C122" s="87" t="s">
        <v>48</v>
      </c>
      <c r="D122" s="65" t="s">
        <v>34</v>
      </c>
      <c r="E122" s="65">
        <v>90</v>
      </c>
      <c r="F122" s="158">
        <f t="shared" si="10"/>
        <v>0</v>
      </c>
      <c r="G122" s="161">
        <f t="shared" si="11"/>
        <v>0</v>
      </c>
      <c r="H122" s="287"/>
      <c r="J122" s="4"/>
    </row>
    <row r="123" spans="1:10" ht="15">
      <c r="A123" s="78" t="s">
        <v>199</v>
      </c>
      <c r="B123" s="273" t="s">
        <v>33</v>
      </c>
      <c r="C123" s="274"/>
      <c r="D123" s="274"/>
      <c r="E123" s="274"/>
      <c r="F123" s="275"/>
      <c r="G123" s="137">
        <f>SUM(G108:G122)</f>
        <v>0</v>
      </c>
      <c r="H123" s="101"/>
      <c r="J123" s="10"/>
    </row>
    <row r="124" spans="1:10" ht="15">
      <c r="A124" s="116"/>
      <c r="B124" s="81"/>
      <c r="C124" s="81"/>
      <c r="D124" s="81"/>
      <c r="E124" s="81"/>
      <c r="F124" s="81"/>
      <c r="G124" s="132"/>
      <c r="H124" s="104"/>
      <c r="J124" s="10"/>
    </row>
    <row r="125" spans="1:10" ht="15">
      <c r="A125" s="70">
        <v>11</v>
      </c>
      <c r="B125" s="71"/>
      <c r="C125" s="270" t="s">
        <v>75</v>
      </c>
      <c r="D125" s="270"/>
      <c r="E125" s="270"/>
      <c r="F125" s="270"/>
      <c r="G125" s="76"/>
      <c r="H125" s="104"/>
      <c r="J125" s="10"/>
    </row>
    <row r="126" spans="1:10" ht="30">
      <c r="A126" s="78" t="s">
        <v>221</v>
      </c>
      <c r="B126" s="78">
        <v>89711</v>
      </c>
      <c r="C126" s="138" t="s">
        <v>211</v>
      </c>
      <c r="D126" s="65" t="s">
        <v>34</v>
      </c>
      <c r="E126" s="65">
        <v>2.3</v>
      </c>
      <c r="F126" s="158">
        <f aca="true" t="shared" si="12" ref="F126:F156">J126*$J$7</f>
        <v>0</v>
      </c>
      <c r="G126" s="161">
        <f>(E126*F126)</f>
        <v>0</v>
      </c>
      <c r="H126" s="286" t="e">
        <f>G157/G163</f>
        <v>#DIV/0!</v>
      </c>
      <c r="J126" s="4"/>
    </row>
    <row r="127" spans="1:10" ht="30">
      <c r="A127" s="78" t="s">
        <v>222</v>
      </c>
      <c r="B127" s="78">
        <v>89712</v>
      </c>
      <c r="C127" s="138" t="s">
        <v>212</v>
      </c>
      <c r="D127" s="65" t="s">
        <v>34</v>
      </c>
      <c r="E127" s="65">
        <v>10.15</v>
      </c>
      <c r="F127" s="158">
        <f t="shared" si="12"/>
        <v>0</v>
      </c>
      <c r="G127" s="161">
        <f aca="true" t="shared" si="13" ref="G127:G133">(E127*F127)</f>
        <v>0</v>
      </c>
      <c r="H127" s="287"/>
      <c r="J127" s="4"/>
    </row>
    <row r="128" spans="1:10" ht="30">
      <c r="A128" s="78" t="s">
        <v>223</v>
      </c>
      <c r="B128" s="78">
        <v>89713</v>
      </c>
      <c r="C128" s="138" t="s">
        <v>252</v>
      </c>
      <c r="D128" s="65" t="s">
        <v>34</v>
      </c>
      <c r="E128" s="65">
        <v>4.45</v>
      </c>
      <c r="F128" s="158">
        <f t="shared" si="12"/>
        <v>0</v>
      </c>
      <c r="G128" s="161">
        <f>(E128*F128)</f>
        <v>0</v>
      </c>
      <c r="H128" s="287"/>
      <c r="J128" s="4"/>
    </row>
    <row r="129" spans="1:10" ht="30">
      <c r="A129" s="78" t="s">
        <v>224</v>
      </c>
      <c r="B129" s="15">
        <v>89714</v>
      </c>
      <c r="C129" s="14" t="s">
        <v>213</v>
      </c>
      <c r="D129" s="65" t="s">
        <v>34</v>
      </c>
      <c r="E129" s="65">
        <v>28.7</v>
      </c>
      <c r="F129" s="158">
        <f t="shared" si="12"/>
        <v>0</v>
      </c>
      <c r="G129" s="161">
        <f t="shared" si="13"/>
        <v>0</v>
      </c>
      <c r="H129" s="287"/>
      <c r="J129" s="4"/>
    </row>
    <row r="130" spans="1:10" ht="30">
      <c r="A130" s="78" t="s">
        <v>225</v>
      </c>
      <c r="B130" s="15">
        <v>89708</v>
      </c>
      <c r="C130" s="14" t="s">
        <v>256</v>
      </c>
      <c r="D130" s="65" t="s">
        <v>35</v>
      </c>
      <c r="E130" s="65">
        <v>2</v>
      </c>
      <c r="F130" s="158">
        <f t="shared" si="12"/>
        <v>0</v>
      </c>
      <c r="G130" s="161">
        <f t="shared" si="13"/>
        <v>0</v>
      </c>
      <c r="H130" s="287"/>
      <c r="J130" s="4"/>
    </row>
    <row r="131" spans="1:10" ht="30">
      <c r="A131" s="78" t="s">
        <v>226</v>
      </c>
      <c r="B131" s="78">
        <v>89724</v>
      </c>
      <c r="C131" s="14" t="s">
        <v>78</v>
      </c>
      <c r="D131" s="65" t="s">
        <v>35</v>
      </c>
      <c r="E131" s="65">
        <v>2</v>
      </c>
      <c r="F131" s="158">
        <f t="shared" si="12"/>
        <v>0</v>
      </c>
      <c r="G131" s="161">
        <f t="shared" si="13"/>
        <v>0</v>
      </c>
      <c r="H131" s="287"/>
      <c r="J131" s="4"/>
    </row>
    <row r="132" spans="1:10" ht="15">
      <c r="A132" s="78" t="s">
        <v>227</v>
      </c>
      <c r="B132" s="78">
        <v>89726</v>
      </c>
      <c r="C132" s="141" t="s">
        <v>79</v>
      </c>
      <c r="D132" s="65" t="s">
        <v>35</v>
      </c>
      <c r="E132" s="65">
        <v>3</v>
      </c>
      <c r="F132" s="158">
        <f t="shared" si="12"/>
        <v>0</v>
      </c>
      <c r="G132" s="161">
        <f t="shared" si="13"/>
        <v>0</v>
      </c>
      <c r="H132" s="287"/>
      <c r="J132" s="4"/>
    </row>
    <row r="133" spans="1:10" ht="30">
      <c r="A133" s="78" t="s">
        <v>228</v>
      </c>
      <c r="B133" s="78">
        <v>89731</v>
      </c>
      <c r="C133" s="14" t="s">
        <v>214</v>
      </c>
      <c r="D133" s="65" t="s">
        <v>35</v>
      </c>
      <c r="E133" s="65">
        <v>8</v>
      </c>
      <c r="F133" s="158">
        <f t="shared" si="12"/>
        <v>0</v>
      </c>
      <c r="G133" s="161">
        <f t="shared" si="13"/>
        <v>0</v>
      </c>
      <c r="H133" s="287"/>
      <c r="J133" s="4"/>
    </row>
    <row r="134" spans="1:10" ht="30">
      <c r="A134" s="78" t="s">
        <v>229</v>
      </c>
      <c r="B134" s="78">
        <v>89732</v>
      </c>
      <c r="C134" s="87" t="s">
        <v>84</v>
      </c>
      <c r="D134" s="65" t="s">
        <v>35</v>
      </c>
      <c r="E134" s="65">
        <v>2</v>
      </c>
      <c r="F134" s="158">
        <f t="shared" si="12"/>
        <v>0</v>
      </c>
      <c r="G134" s="161">
        <f aca="true" t="shared" si="14" ref="G134:G141">(E134*F134)</f>
        <v>0</v>
      </c>
      <c r="H134" s="287"/>
      <c r="J134" s="4"/>
    </row>
    <row r="135" spans="1:10" ht="30">
      <c r="A135" s="78" t="s">
        <v>230</v>
      </c>
      <c r="B135" s="78">
        <v>89737</v>
      </c>
      <c r="C135" s="14" t="s">
        <v>257</v>
      </c>
      <c r="D135" s="65" t="s">
        <v>35</v>
      </c>
      <c r="E135" s="65">
        <v>2</v>
      </c>
      <c r="F135" s="158">
        <f t="shared" si="12"/>
        <v>0</v>
      </c>
      <c r="G135" s="161">
        <f t="shared" si="14"/>
        <v>0</v>
      </c>
      <c r="H135" s="287"/>
      <c r="J135" s="4"/>
    </row>
    <row r="136" spans="1:10" ht="30">
      <c r="A136" s="78" t="s">
        <v>283</v>
      </c>
      <c r="B136" s="78">
        <v>89744</v>
      </c>
      <c r="C136" s="87" t="s">
        <v>80</v>
      </c>
      <c r="D136" s="65" t="s">
        <v>35</v>
      </c>
      <c r="E136" s="65">
        <v>6</v>
      </c>
      <c r="F136" s="158">
        <f t="shared" si="12"/>
        <v>0</v>
      </c>
      <c r="G136" s="161">
        <f t="shared" si="14"/>
        <v>0</v>
      </c>
      <c r="H136" s="287"/>
      <c r="J136" s="4"/>
    </row>
    <row r="137" spans="1:10" ht="30">
      <c r="A137" s="78" t="s">
        <v>231</v>
      </c>
      <c r="B137" s="78">
        <v>89746</v>
      </c>
      <c r="C137" s="87" t="s">
        <v>81</v>
      </c>
      <c r="D137" s="65" t="s">
        <v>35</v>
      </c>
      <c r="E137" s="65">
        <v>4</v>
      </c>
      <c r="F137" s="158">
        <f t="shared" si="12"/>
        <v>0</v>
      </c>
      <c r="G137" s="161">
        <f t="shared" si="14"/>
        <v>0</v>
      </c>
      <c r="H137" s="287"/>
      <c r="J137" s="154"/>
    </row>
    <row r="138" spans="1:10" ht="30" customHeight="1">
      <c r="A138" s="78" t="s">
        <v>232</v>
      </c>
      <c r="B138" s="15">
        <v>89797</v>
      </c>
      <c r="C138" s="87" t="s">
        <v>258</v>
      </c>
      <c r="D138" s="65" t="s">
        <v>35</v>
      </c>
      <c r="E138" s="65">
        <v>3</v>
      </c>
      <c r="F138" s="158">
        <f t="shared" si="12"/>
        <v>0</v>
      </c>
      <c r="G138" s="161">
        <f t="shared" si="14"/>
        <v>0</v>
      </c>
      <c r="H138" s="287"/>
      <c r="J138" s="3"/>
    </row>
    <row r="139" spans="1:10" ht="30" customHeight="1">
      <c r="A139" s="78" t="s">
        <v>233</v>
      </c>
      <c r="B139" s="15">
        <v>89785</v>
      </c>
      <c r="C139" s="87" t="s">
        <v>259</v>
      </c>
      <c r="D139" s="65" t="s">
        <v>35</v>
      </c>
      <c r="E139" s="65">
        <v>2</v>
      </c>
      <c r="F139" s="158">
        <f t="shared" si="12"/>
        <v>0</v>
      </c>
      <c r="G139" s="161">
        <f>(E139*F139)</f>
        <v>0</v>
      </c>
      <c r="H139" s="287"/>
      <c r="J139" s="3"/>
    </row>
    <row r="140" spans="1:10" ht="30" customHeight="1">
      <c r="A140" s="78" t="s">
        <v>234</v>
      </c>
      <c r="B140" s="15">
        <v>89830</v>
      </c>
      <c r="C140" s="87" t="s">
        <v>260</v>
      </c>
      <c r="D140" s="65" t="s">
        <v>35</v>
      </c>
      <c r="E140" s="65">
        <v>3</v>
      </c>
      <c r="F140" s="158">
        <f t="shared" si="12"/>
        <v>0</v>
      </c>
      <c r="G140" s="161">
        <f>(E140*F140)</f>
        <v>0</v>
      </c>
      <c r="H140" s="287"/>
      <c r="J140" s="3"/>
    </row>
    <row r="141" spans="1:10" ht="30">
      <c r="A141" s="78" t="s">
        <v>284</v>
      </c>
      <c r="B141" s="15">
        <v>93358</v>
      </c>
      <c r="C141" s="87" t="s">
        <v>82</v>
      </c>
      <c r="D141" s="65" t="s">
        <v>40</v>
      </c>
      <c r="E141" s="65">
        <v>1.84</v>
      </c>
      <c r="F141" s="158">
        <f>J141*$L$7</f>
        <v>0</v>
      </c>
      <c r="G141" s="161">
        <f t="shared" si="14"/>
        <v>0</v>
      </c>
      <c r="H141" s="287"/>
      <c r="J141" s="100"/>
    </row>
    <row r="142" spans="1:10" ht="15">
      <c r="A142" s="78" t="s">
        <v>235</v>
      </c>
      <c r="B142" s="15">
        <v>104737</v>
      </c>
      <c r="C142" s="14" t="s">
        <v>83</v>
      </c>
      <c r="D142" s="65" t="s">
        <v>40</v>
      </c>
      <c r="E142" s="65">
        <v>1.84</v>
      </c>
      <c r="F142" s="158">
        <f>J142*$L$7</f>
        <v>0</v>
      </c>
      <c r="G142" s="161">
        <f aca="true" t="shared" si="15" ref="G142:G151">(E142*F142)</f>
        <v>0</v>
      </c>
      <c r="H142" s="287"/>
      <c r="J142" s="100"/>
    </row>
    <row r="143" spans="1:10" ht="30">
      <c r="A143" s="78" t="s">
        <v>236</v>
      </c>
      <c r="B143" s="163" t="s">
        <v>296</v>
      </c>
      <c r="C143" s="164" t="s">
        <v>255</v>
      </c>
      <c r="D143" s="65" t="s">
        <v>34</v>
      </c>
      <c r="E143" s="65">
        <v>24.85</v>
      </c>
      <c r="F143" s="162">
        <f t="shared" si="12"/>
        <v>0</v>
      </c>
      <c r="G143" s="161">
        <f t="shared" si="15"/>
        <v>0</v>
      </c>
      <c r="H143" s="287"/>
      <c r="J143" s="3"/>
    </row>
    <row r="144" spans="1:10" ht="30">
      <c r="A144" s="78" t="s">
        <v>237</v>
      </c>
      <c r="B144" s="15">
        <v>94792</v>
      </c>
      <c r="C144" s="44" t="s">
        <v>254</v>
      </c>
      <c r="D144" s="65" t="s">
        <v>35</v>
      </c>
      <c r="E144" s="65">
        <v>3</v>
      </c>
      <c r="F144" s="158">
        <f t="shared" si="12"/>
        <v>0</v>
      </c>
      <c r="G144" s="161">
        <f>(E144*F144)</f>
        <v>0</v>
      </c>
      <c r="H144" s="287"/>
      <c r="J144" s="3"/>
    </row>
    <row r="145" spans="1:10" ht="30">
      <c r="A145" s="78" t="s">
        <v>238</v>
      </c>
      <c r="B145" s="15">
        <v>95472</v>
      </c>
      <c r="C145" s="14" t="s">
        <v>215</v>
      </c>
      <c r="D145" s="65" t="s">
        <v>35</v>
      </c>
      <c r="E145" s="65">
        <v>1</v>
      </c>
      <c r="F145" s="158">
        <f t="shared" si="12"/>
        <v>0</v>
      </c>
      <c r="G145" s="161">
        <f>(E145*F145)</f>
        <v>0</v>
      </c>
      <c r="H145" s="287"/>
      <c r="J145" s="3"/>
    </row>
    <row r="146" spans="1:10" ht="60">
      <c r="A146" s="78" t="s">
        <v>239</v>
      </c>
      <c r="B146" s="15">
        <v>86942</v>
      </c>
      <c r="C146" s="14" t="s">
        <v>216</v>
      </c>
      <c r="D146" s="65" t="s">
        <v>35</v>
      </c>
      <c r="E146" s="65">
        <v>1</v>
      </c>
      <c r="F146" s="158">
        <f t="shared" si="12"/>
        <v>0</v>
      </c>
      <c r="G146" s="161">
        <f t="shared" si="15"/>
        <v>0</v>
      </c>
      <c r="H146" s="287"/>
      <c r="J146" s="3"/>
    </row>
    <row r="147" spans="1:10" ht="30">
      <c r="A147" s="78" t="s">
        <v>240</v>
      </c>
      <c r="B147" s="15">
        <v>95547</v>
      </c>
      <c r="C147" s="14" t="s">
        <v>217</v>
      </c>
      <c r="D147" s="65" t="s">
        <v>35</v>
      </c>
      <c r="E147" s="65">
        <v>1</v>
      </c>
      <c r="F147" s="158">
        <f t="shared" si="12"/>
        <v>0</v>
      </c>
      <c r="G147" s="161">
        <f t="shared" si="15"/>
        <v>0</v>
      </c>
      <c r="H147" s="287"/>
      <c r="J147" s="3"/>
    </row>
    <row r="148" spans="1:10" ht="30">
      <c r="A148" s="78" t="s">
        <v>241</v>
      </c>
      <c r="B148" s="15">
        <v>95544</v>
      </c>
      <c r="C148" s="14" t="s">
        <v>218</v>
      </c>
      <c r="D148" s="65" t="s">
        <v>35</v>
      </c>
      <c r="E148" s="65">
        <v>1</v>
      </c>
      <c r="F148" s="158">
        <f t="shared" si="12"/>
        <v>0</v>
      </c>
      <c r="G148" s="161">
        <f t="shared" si="15"/>
        <v>0</v>
      </c>
      <c r="H148" s="287"/>
      <c r="J148" s="3"/>
    </row>
    <row r="149" spans="1:10" ht="30">
      <c r="A149" s="78" t="s">
        <v>242</v>
      </c>
      <c r="B149" s="15">
        <v>100869</v>
      </c>
      <c r="C149" s="92" t="s">
        <v>219</v>
      </c>
      <c r="D149" s="65" t="s">
        <v>35</v>
      </c>
      <c r="E149" s="65">
        <v>2</v>
      </c>
      <c r="F149" s="158">
        <f t="shared" si="12"/>
        <v>0</v>
      </c>
      <c r="G149" s="161">
        <f t="shared" si="15"/>
        <v>0</v>
      </c>
      <c r="H149" s="287"/>
      <c r="J149" s="3"/>
    </row>
    <row r="150" spans="1:10" ht="30">
      <c r="A150" s="78" t="s">
        <v>243</v>
      </c>
      <c r="B150" s="94">
        <v>370</v>
      </c>
      <c r="C150" s="93" t="s">
        <v>253</v>
      </c>
      <c r="D150" s="65" t="s">
        <v>35</v>
      </c>
      <c r="E150" s="65">
        <v>1</v>
      </c>
      <c r="F150" s="158">
        <f t="shared" si="12"/>
        <v>0</v>
      </c>
      <c r="G150" s="161">
        <f t="shared" si="15"/>
        <v>0</v>
      </c>
      <c r="H150" s="287"/>
      <c r="J150" s="3"/>
    </row>
    <row r="151" spans="1:10" ht="30">
      <c r="A151" s="78" t="s">
        <v>244</v>
      </c>
      <c r="B151" s="94">
        <v>100874</v>
      </c>
      <c r="C151" s="93" t="s">
        <v>220</v>
      </c>
      <c r="D151" s="65" t="s">
        <v>35</v>
      </c>
      <c r="E151" s="65">
        <v>2</v>
      </c>
      <c r="F151" s="158">
        <f t="shared" si="12"/>
        <v>0</v>
      </c>
      <c r="G151" s="161">
        <f t="shared" si="15"/>
        <v>0</v>
      </c>
      <c r="H151" s="287"/>
      <c r="J151" s="3"/>
    </row>
    <row r="152" spans="1:10" ht="30">
      <c r="A152" s="78" t="s">
        <v>245</v>
      </c>
      <c r="B152" s="94">
        <v>100874</v>
      </c>
      <c r="C152" s="93" t="s">
        <v>294</v>
      </c>
      <c r="D152" s="65" t="s">
        <v>35</v>
      </c>
      <c r="E152" s="65">
        <v>2</v>
      </c>
      <c r="F152" s="158">
        <f>J152*$J$7</f>
        <v>0</v>
      </c>
      <c r="G152" s="161">
        <f>(E152*F152)</f>
        <v>0</v>
      </c>
      <c r="H152" s="287"/>
      <c r="J152" s="3"/>
    </row>
    <row r="153" spans="1:10" ht="15">
      <c r="A153" s="78" t="s">
        <v>246</v>
      </c>
      <c r="B153" s="78" t="s">
        <v>261</v>
      </c>
      <c r="C153" s="87" t="s">
        <v>262</v>
      </c>
      <c r="D153" s="65" t="s">
        <v>35</v>
      </c>
      <c r="E153" s="65">
        <v>1</v>
      </c>
      <c r="F153" s="162">
        <f t="shared" si="12"/>
        <v>0</v>
      </c>
      <c r="G153" s="161">
        <f>(E153*F153)</f>
        <v>0</v>
      </c>
      <c r="H153" s="287"/>
      <c r="J153" s="3"/>
    </row>
    <row r="154" spans="1:10" ht="15">
      <c r="A154" s="78" t="s">
        <v>247</v>
      </c>
      <c r="B154" s="78" t="s">
        <v>261</v>
      </c>
      <c r="C154" s="87" t="s">
        <v>263</v>
      </c>
      <c r="D154" s="65" t="s">
        <v>35</v>
      </c>
      <c r="E154" s="65">
        <v>1</v>
      </c>
      <c r="F154" s="162">
        <f t="shared" si="12"/>
        <v>0</v>
      </c>
      <c r="G154" s="161">
        <f>(E154*F154)</f>
        <v>0</v>
      </c>
      <c r="H154" s="287"/>
      <c r="J154" s="4"/>
    </row>
    <row r="155" spans="1:10" ht="45">
      <c r="A155" s="78" t="s">
        <v>248</v>
      </c>
      <c r="B155" s="78">
        <v>97974</v>
      </c>
      <c r="C155" s="44" t="s">
        <v>51</v>
      </c>
      <c r="D155" s="65" t="s">
        <v>35</v>
      </c>
      <c r="E155" s="65">
        <v>4</v>
      </c>
      <c r="F155" s="158">
        <f t="shared" si="12"/>
        <v>0</v>
      </c>
      <c r="G155" s="161">
        <f>(E155*F155)</f>
        <v>0</v>
      </c>
      <c r="H155" s="287"/>
      <c r="J155" s="109"/>
    </row>
    <row r="156" spans="1:10" ht="62.25" customHeight="1">
      <c r="A156" s="78" t="s">
        <v>249</v>
      </c>
      <c r="B156" s="78" t="s">
        <v>107</v>
      </c>
      <c r="C156" s="87" t="s">
        <v>264</v>
      </c>
      <c r="D156" s="65" t="s">
        <v>40</v>
      </c>
      <c r="E156" s="65">
        <v>19.4</v>
      </c>
      <c r="F156" s="158">
        <f t="shared" si="12"/>
        <v>0</v>
      </c>
      <c r="G156" s="161">
        <f>(E156*F156)</f>
        <v>0</v>
      </c>
      <c r="H156" s="287"/>
      <c r="J156" s="109"/>
    </row>
    <row r="157" spans="1:8" ht="15">
      <c r="A157" s="78" t="s">
        <v>295</v>
      </c>
      <c r="B157" s="273" t="s">
        <v>33</v>
      </c>
      <c r="C157" s="274"/>
      <c r="D157" s="274"/>
      <c r="E157" s="274"/>
      <c r="F157" s="275"/>
      <c r="G157" s="137">
        <f>SUM(G126:G156)</f>
        <v>0</v>
      </c>
      <c r="H157" s="103"/>
    </row>
    <row r="158" spans="1:8" ht="15">
      <c r="A158" s="116"/>
      <c r="B158" s="81"/>
      <c r="C158" s="81"/>
      <c r="D158" s="81"/>
      <c r="E158" s="81"/>
      <c r="F158" s="81"/>
      <c r="G158" s="132"/>
      <c r="H158" s="104"/>
    </row>
    <row r="159" spans="1:8" ht="15">
      <c r="A159" s="70">
        <v>12</v>
      </c>
      <c r="B159" s="71"/>
      <c r="C159" s="270" t="s">
        <v>274</v>
      </c>
      <c r="D159" s="270"/>
      <c r="E159" s="270"/>
      <c r="F159" s="270"/>
      <c r="G159" s="76"/>
      <c r="H159" s="104"/>
    </row>
    <row r="160" spans="1:10" ht="15">
      <c r="A160" s="78" t="s">
        <v>250</v>
      </c>
      <c r="B160" s="78">
        <v>99804</v>
      </c>
      <c r="C160" s="80" t="s">
        <v>42</v>
      </c>
      <c r="D160" s="78" t="s">
        <v>23</v>
      </c>
      <c r="E160" s="65">
        <v>146.55</v>
      </c>
      <c r="F160" s="158">
        <f>J160*$J$7</f>
        <v>0</v>
      </c>
      <c r="G160" s="161">
        <f>(E160*F160)</f>
        <v>0</v>
      </c>
      <c r="H160" s="114" t="e">
        <f>G161/G163</f>
        <v>#DIV/0!</v>
      </c>
      <c r="J160" s="109"/>
    </row>
    <row r="161" spans="1:8" ht="15">
      <c r="A161" s="78" t="s">
        <v>251</v>
      </c>
      <c r="B161" s="279" t="s">
        <v>33</v>
      </c>
      <c r="C161" s="280"/>
      <c r="D161" s="280"/>
      <c r="E161" s="280"/>
      <c r="F161" s="281"/>
      <c r="G161" s="84">
        <f>SUM(G160:G160)</f>
        <v>0</v>
      </c>
      <c r="H161" s="45"/>
    </row>
    <row r="162" spans="1:8" ht="15.75" thickBot="1">
      <c r="A162" s="116"/>
      <c r="B162" s="144"/>
      <c r="C162" s="144"/>
      <c r="D162" s="144"/>
      <c r="E162" s="144"/>
      <c r="F162" s="144"/>
      <c r="G162" s="132"/>
      <c r="H162" s="143"/>
    </row>
    <row r="163" spans="1:8" ht="15.75" thickBot="1">
      <c r="A163" s="309" t="s">
        <v>28</v>
      </c>
      <c r="B163" s="310"/>
      <c r="C163" s="310"/>
      <c r="D163" s="310"/>
      <c r="E163" s="310"/>
      <c r="F163" s="310"/>
      <c r="G163" s="88">
        <f>G161+G157+G123+G105+G95+G89+G76+G69+G52+G37+G29+G19</f>
        <v>0</v>
      </c>
      <c r="H163" s="139" t="e">
        <f>H160+H126+H108+H98+H92+H72+H55+H40+H32+H22+H13+H79</f>
        <v>#DIV/0!</v>
      </c>
    </row>
    <row r="164" spans="2:8" ht="15">
      <c r="B164" s="165"/>
      <c r="C164" s="165"/>
      <c r="G164" s="166"/>
      <c r="H164" s="166"/>
    </row>
    <row r="165" spans="1:8" ht="15">
      <c r="A165" s="167"/>
      <c r="B165" s="168" t="s">
        <v>298</v>
      </c>
      <c r="C165" s="21"/>
      <c r="D165" s="20"/>
      <c r="F165" s="169"/>
      <c r="G165" s="169"/>
      <c r="H165" s="169"/>
    </row>
    <row r="166" spans="1:8" ht="15">
      <c r="A166" s="167"/>
      <c r="B166" s="19"/>
      <c r="C166" s="168"/>
      <c r="D166" s="168"/>
      <c r="E166" s="170"/>
      <c r="F166" s="169"/>
      <c r="G166" s="169"/>
      <c r="H166" s="169"/>
    </row>
    <row r="167" spans="1:8" ht="15">
      <c r="A167" s="171"/>
      <c r="B167" s="276" t="s">
        <v>299</v>
      </c>
      <c r="C167" s="276"/>
      <c r="D167" s="276"/>
      <c r="E167" s="276"/>
      <c r="F167" s="172"/>
      <c r="G167" s="173"/>
      <c r="H167" s="171"/>
    </row>
    <row r="168" spans="1:11" ht="15">
      <c r="A168" s="174"/>
      <c r="B168" s="276" t="s">
        <v>300</v>
      </c>
      <c r="C168" s="276"/>
      <c r="D168" s="276"/>
      <c r="E168" s="276"/>
      <c r="F168" s="175"/>
      <c r="G168" s="175"/>
      <c r="H168" s="171"/>
      <c r="K168" s="142"/>
    </row>
    <row r="169" spans="1:11" s="142" customFormat="1" ht="15">
      <c r="A169" s="277"/>
      <c r="B169" s="277"/>
      <c r="C169" s="277"/>
      <c r="D169" s="277"/>
      <c r="E169" s="176"/>
      <c r="F169" s="175"/>
      <c r="G169" s="177"/>
      <c r="H169" s="171"/>
      <c r="I169"/>
      <c r="J169"/>
      <c r="K169"/>
    </row>
    <row r="170" spans="1:8" ht="15">
      <c r="A170" s="174"/>
      <c r="B170" s="174"/>
      <c r="C170" s="174"/>
      <c r="D170" s="174"/>
      <c r="E170" s="176"/>
      <c r="F170" s="175"/>
      <c r="G170" s="177"/>
      <c r="H170" s="171"/>
    </row>
    <row r="171" spans="1:8" ht="15">
      <c r="A171" s="176"/>
      <c r="B171" s="266"/>
      <c r="C171" s="266"/>
      <c r="D171" s="266"/>
      <c r="E171" s="266"/>
      <c r="F171" s="175"/>
      <c r="G171" s="178"/>
      <c r="H171" s="171"/>
    </row>
    <row r="172" spans="1:8" ht="15">
      <c r="A172" s="176"/>
      <c r="B172" s="179"/>
      <c r="C172" s="179"/>
      <c r="D172" s="179"/>
      <c r="E172" s="179"/>
      <c r="F172" s="175"/>
      <c r="G172" s="178"/>
      <c r="H172" s="171"/>
    </row>
    <row r="173" spans="1:8" ht="15">
      <c r="A173" s="176"/>
      <c r="B173" s="179"/>
      <c r="C173" s="179"/>
      <c r="D173" s="179"/>
      <c r="E173" s="179"/>
      <c r="F173" s="175"/>
      <c r="G173" s="178"/>
      <c r="H173" s="171"/>
    </row>
    <row r="174" spans="1:8" ht="15">
      <c r="A174" s="176"/>
      <c r="B174" s="179"/>
      <c r="C174" s="179"/>
      <c r="D174" s="179"/>
      <c r="E174" s="179"/>
      <c r="F174" s="175"/>
      <c r="G174" s="178"/>
      <c r="H174" s="171"/>
    </row>
    <row r="175" spans="1:8" ht="15">
      <c r="A175" s="176"/>
      <c r="B175" s="179"/>
      <c r="C175" s="179"/>
      <c r="D175" s="179"/>
      <c r="E175" s="179"/>
      <c r="F175" s="175"/>
      <c r="G175" s="178"/>
      <c r="H175" s="171"/>
    </row>
    <row r="176" spans="1:8" ht="15">
      <c r="A176" s="176"/>
      <c r="B176" s="176"/>
      <c r="C176" s="180"/>
      <c r="D176" s="175"/>
      <c r="E176" s="176"/>
      <c r="F176" s="175"/>
      <c r="G176" s="177"/>
      <c r="H176" s="171"/>
    </row>
    <row r="177" spans="1:8" ht="15">
      <c r="A177" s="176"/>
      <c r="B177" s="176"/>
      <c r="C177" s="180"/>
      <c r="D177" s="175"/>
      <c r="E177" s="176"/>
      <c r="F177" s="175"/>
      <c r="G177" s="177"/>
      <c r="H177" s="171"/>
    </row>
    <row r="178" spans="1:8" ht="15">
      <c r="A178" s="302"/>
      <c r="B178" s="302"/>
      <c r="C178" s="302"/>
      <c r="D178" s="181"/>
      <c r="E178" s="182"/>
      <c r="F178" s="303"/>
      <c r="G178" s="303"/>
      <c r="H178" s="171"/>
    </row>
    <row r="179" spans="1:8" ht="15">
      <c r="A179" s="266"/>
      <c r="B179" s="266"/>
      <c r="C179" s="266"/>
      <c r="D179" s="183"/>
      <c r="E179" s="176"/>
      <c r="F179" s="304"/>
      <c r="G179" s="304"/>
      <c r="H179" s="171"/>
    </row>
    <row r="180" spans="1:8" ht="15">
      <c r="A180" s="176"/>
      <c r="B180" s="176"/>
      <c r="C180" s="180"/>
      <c r="D180" s="175"/>
      <c r="E180" s="176"/>
      <c r="F180" s="305"/>
      <c r="G180" s="305"/>
      <c r="H180" s="171"/>
    </row>
    <row r="181" spans="1:8" ht="15">
      <c r="A181" s="22"/>
      <c r="B181" s="22"/>
      <c r="C181"/>
      <c r="D181"/>
      <c r="E181"/>
      <c r="F181"/>
      <c r="G181"/>
      <c r="H181"/>
    </row>
    <row r="182" spans="1:8" ht="15">
      <c r="A182" s="22"/>
      <c r="B182" s="22"/>
      <c r="C182"/>
      <c r="D182"/>
      <c r="E182"/>
      <c r="F182"/>
      <c r="G182"/>
      <c r="H182"/>
    </row>
    <row r="189" ht="15">
      <c r="K189" s="13"/>
    </row>
    <row r="223" ht="15">
      <c r="K223" s="2"/>
    </row>
    <row r="256" ht="15">
      <c r="K256" s="142"/>
    </row>
    <row r="257" spans="1:11" s="142" customFormat="1" ht="15">
      <c r="A257" s="21"/>
      <c r="B257" s="21"/>
      <c r="C257" s="20"/>
      <c r="D257" s="21"/>
      <c r="E257" s="21"/>
      <c r="F257" s="22"/>
      <c r="G257" s="22"/>
      <c r="H257" s="22"/>
      <c r="I257"/>
      <c r="J257"/>
      <c r="K257"/>
    </row>
    <row r="267" ht="15">
      <c r="H267" s="30"/>
    </row>
    <row r="268" ht="15">
      <c r="H268" s="30"/>
    </row>
    <row r="269" ht="15">
      <c r="H269" s="30"/>
    </row>
    <row r="270" spans="1:8" ht="15">
      <c r="A270" s="18"/>
      <c r="B270" s="18"/>
      <c r="C270" s="29"/>
      <c r="D270" s="18"/>
      <c r="E270" s="18"/>
      <c r="F270" s="30"/>
      <c r="G270" s="30"/>
      <c r="H270" s="30"/>
    </row>
    <row r="271" spans="1:8" ht="15">
      <c r="A271" s="18"/>
      <c r="B271" s="18"/>
      <c r="C271" s="29"/>
      <c r="D271" s="18"/>
      <c r="E271" s="18"/>
      <c r="F271" s="30"/>
      <c r="G271" s="30"/>
      <c r="H271" s="30"/>
    </row>
    <row r="272" spans="1:8" ht="15">
      <c r="A272" s="18"/>
      <c r="B272" s="18"/>
      <c r="C272" s="29"/>
      <c r="D272" s="18"/>
      <c r="E272" s="18"/>
      <c r="F272" s="30"/>
      <c r="G272" s="30"/>
      <c r="H272" s="30"/>
    </row>
    <row r="273" spans="1:8" ht="15">
      <c r="A273" s="18"/>
      <c r="B273" s="18"/>
      <c r="C273" s="29"/>
      <c r="D273" s="18"/>
      <c r="E273" s="18"/>
      <c r="F273" s="30"/>
      <c r="G273" s="30"/>
      <c r="H273" s="30"/>
    </row>
    <row r="274" spans="1:8" ht="15">
      <c r="A274" s="18"/>
      <c r="B274" s="18"/>
      <c r="C274" s="29"/>
      <c r="D274" s="18"/>
      <c r="E274" s="18"/>
      <c r="F274" s="30"/>
      <c r="G274" s="30"/>
      <c r="H274" s="30"/>
    </row>
    <row r="275" spans="1:8" ht="15">
      <c r="A275" s="18"/>
      <c r="B275" s="18"/>
      <c r="C275" s="29"/>
      <c r="D275" s="18"/>
      <c r="E275" s="18"/>
      <c r="F275" s="30"/>
      <c r="G275" s="30"/>
      <c r="H275" s="90"/>
    </row>
    <row r="276" spans="1:8" ht="15">
      <c r="A276" s="18"/>
      <c r="B276" s="18"/>
      <c r="C276" s="29"/>
      <c r="D276" s="18"/>
      <c r="E276" s="18"/>
      <c r="F276" s="30"/>
      <c r="G276" s="30"/>
      <c r="H276" s="30"/>
    </row>
    <row r="277" spans="1:11" ht="15">
      <c r="A277" s="18"/>
      <c r="B277" s="18"/>
      <c r="C277" s="29"/>
      <c r="D277" s="18"/>
      <c r="E277" s="18"/>
      <c r="F277" s="30"/>
      <c r="G277" s="30"/>
      <c r="H277" s="30"/>
      <c r="K277" s="13"/>
    </row>
    <row r="278" spans="1:8" ht="15">
      <c r="A278" s="272"/>
      <c r="B278" s="272"/>
      <c r="C278" s="272"/>
      <c r="D278" s="272"/>
      <c r="E278" s="272"/>
      <c r="F278" s="272"/>
      <c r="G278" s="90"/>
      <c r="H278" s="30"/>
    </row>
    <row r="279" spans="1:8" ht="15">
      <c r="A279" s="18"/>
      <c r="B279" s="18"/>
      <c r="C279" s="29"/>
      <c r="D279" s="18"/>
      <c r="E279" s="18"/>
      <c r="F279" s="30"/>
      <c r="G279" s="30"/>
      <c r="H279" s="30"/>
    </row>
    <row r="280" spans="1:8" ht="15">
      <c r="A280" s="18"/>
      <c r="B280" s="18"/>
      <c r="C280" s="29"/>
      <c r="D280" s="18"/>
      <c r="E280" s="18"/>
      <c r="F280" s="30"/>
      <c r="G280" s="30"/>
      <c r="H280" s="30"/>
    </row>
    <row r="281" spans="1:8" ht="15">
      <c r="A281" s="18"/>
      <c r="B281" s="18"/>
      <c r="C281" s="29"/>
      <c r="D281" s="18"/>
      <c r="E281" s="18"/>
      <c r="F281" s="30"/>
      <c r="G281" s="30"/>
      <c r="H281" s="30"/>
    </row>
    <row r="282" spans="1:8" ht="15">
      <c r="A282" s="18"/>
      <c r="B282" s="18"/>
      <c r="C282" s="29"/>
      <c r="D282" s="18"/>
      <c r="E282" s="18"/>
      <c r="F282" s="30"/>
      <c r="G282" s="30"/>
      <c r="H282" s="30"/>
    </row>
    <row r="283" spans="1:8" ht="15">
      <c r="A283" s="18"/>
      <c r="B283" s="18"/>
      <c r="C283" s="29"/>
      <c r="D283" s="18"/>
      <c r="E283" s="18"/>
      <c r="F283" s="30"/>
      <c r="G283" s="30"/>
      <c r="H283" s="30"/>
    </row>
    <row r="284" spans="1:8" ht="15">
      <c r="A284" s="18"/>
      <c r="B284" s="18"/>
      <c r="C284" s="29"/>
      <c r="D284" s="18"/>
      <c r="E284" s="18"/>
      <c r="F284" s="30"/>
      <c r="G284" s="30"/>
      <c r="H284" s="30"/>
    </row>
    <row r="285" spans="1:7" ht="15">
      <c r="A285" s="18"/>
      <c r="B285" s="18"/>
      <c r="C285" s="91"/>
      <c r="D285" s="271"/>
      <c r="E285" s="271"/>
      <c r="F285" s="271"/>
      <c r="G285" s="30"/>
    </row>
    <row r="286" spans="1:7" ht="15">
      <c r="A286" s="18"/>
      <c r="B286" s="18"/>
      <c r="C286" s="91"/>
      <c r="D286" s="271"/>
      <c r="E286" s="271"/>
      <c r="F286" s="271"/>
      <c r="G286" s="30"/>
    </row>
    <row r="287" spans="1:7" ht="15">
      <c r="A287" s="18"/>
      <c r="B287" s="18"/>
      <c r="C287" s="29"/>
      <c r="D287" s="271"/>
      <c r="E287" s="271"/>
      <c r="F287" s="271"/>
      <c r="G287" s="30"/>
    </row>
    <row r="297" ht="15">
      <c r="K297" s="142"/>
    </row>
    <row r="298" spans="1:11" s="142" customFormat="1" ht="15">
      <c r="A298" s="21"/>
      <c r="B298" s="21"/>
      <c r="C298" s="20"/>
      <c r="D298" s="21"/>
      <c r="E298" s="21"/>
      <c r="F298" s="22"/>
      <c r="G298" s="22"/>
      <c r="H298" s="22"/>
      <c r="I298"/>
      <c r="J298"/>
      <c r="K298"/>
    </row>
    <row r="313" ht="15">
      <c r="K313" s="2"/>
    </row>
    <row r="344" ht="15" customHeight="1"/>
  </sheetData>
  <sheetProtection/>
  <mergeCells count="48">
    <mergeCell ref="A178:C178"/>
    <mergeCell ref="F178:G178"/>
    <mergeCell ref="A179:C179"/>
    <mergeCell ref="F179:G179"/>
    <mergeCell ref="F180:G180"/>
    <mergeCell ref="D16:G16"/>
    <mergeCell ref="C107:F107"/>
    <mergeCell ref="B123:F123"/>
    <mergeCell ref="A163:F163"/>
    <mergeCell ref="B105:F105"/>
    <mergeCell ref="H126:H156"/>
    <mergeCell ref="H55:H68"/>
    <mergeCell ref="B76:F76"/>
    <mergeCell ref="H79:H88"/>
    <mergeCell ref="B29:F29"/>
    <mergeCell ref="H32:H36"/>
    <mergeCell ref="B37:F37"/>
    <mergeCell ref="H108:H122"/>
    <mergeCell ref="B69:F69"/>
    <mergeCell ref="H72:H75"/>
    <mergeCell ref="H92:H94"/>
    <mergeCell ref="A1:G1"/>
    <mergeCell ref="A2:G2"/>
    <mergeCell ref="A3:G3"/>
    <mergeCell ref="A9:H9"/>
    <mergeCell ref="G5:H5"/>
    <mergeCell ref="G6:H7"/>
    <mergeCell ref="B5:C5"/>
    <mergeCell ref="A169:D169"/>
    <mergeCell ref="H98:H104"/>
    <mergeCell ref="H13:H18"/>
    <mergeCell ref="C159:F159"/>
    <mergeCell ref="B161:F161"/>
    <mergeCell ref="B95:F95"/>
    <mergeCell ref="B89:F89"/>
    <mergeCell ref="B19:F19"/>
    <mergeCell ref="H40:H51"/>
    <mergeCell ref="B52:F52"/>
    <mergeCell ref="B171:E171"/>
    <mergeCell ref="H22:H28"/>
    <mergeCell ref="C125:F125"/>
    <mergeCell ref="D287:F287"/>
    <mergeCell ref="D285:F285"/>
    <mergeCell ref="A278:F278"/>
    <mergeCell ref="D286:F286"/>
    <mergeCell ref="B157:F157"/>
    <mergeCell ref="B167:E167"/>
    <mergeCell ref="B168:E168"/>
  </mergeCells>
  <conditionalFormatting sqref="E278:F278 E11:F12">
    <cfRule type="cellIs" priority="10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3"/>
  <sheetViews>
    <sheetView showGridLines="0" zoomScaleSheetLayoutView="85" zoomScalePageLayoutView="0" workbookViewId="0" topLeftCell="A1">
      <pane ySplit="9" topLeftCell="A49" activePane="bottomLeft" state="frozen"/>
      <selection pane="topLeft" activeCell="A1" sqref="A1"/>
      <selection pane="bottomLeft" activeCell="C80" sqref="C80"/>
    </sheetView>
  </sheetViews>
  <sheetFormatPr defaultColWidth="9.140625" defaultRowHeight="12.75"/>
  <cols>
    <col min="1" max="1" width="0.9921875" style="22" customWidth="1"/>
    <col min="2" max="2" width="8.00390625" style="22" customWidth="1"/>
    <col min="3" max="3" width="14.140625" style="22" customWidth="1"/>
    <col min="4" max="4" width="31.28125" style="22" customWidth="1"/>
    <col min="5" max="5" width="16.00390625" style="22" customWidth="1"/>
    <col min="6" max="6" width="11.140625" style="22" customWidth="1"/>
    <col min="7" max="7" width="11.140625" style="22" bestFit="1" customWidth="1"/>
    <col min="8" max="8" width="11.57421875" style="22" bestFit="1" customWidth="1"/>
    <col min="9" max="9" width="11.140625" style="22" bestFit="1" customWidth="1"/>
    <col min="10" max="10" width="11.57421875" style="22" bestFit="1" customWidth="1"/>
    <col min="11" max="11" width="12.140625" style="22" customWidth="1"/>
    <col min="12" max="12" width="12.7109375" style="22" bestFit="1" customWidth="1"/>
    <col min="13" max="13" width="11.140625" style="22" bestFit="1" customWidth="1"/>
    <col min="14" max="14" width="12.7109375" style="22" bestFit="1" customWidth="1"/>
    <col min="15" max="15" width="13.421875" style="22" bestFit="1" customWidth="1"/>
    <col min="16" max="16" width="12.7109375" style="22" bestFit="1" customWidth="1"/>
    <col min="17" max="17" width="12.57421875" style="22" bestFit="1" customWidth="1"/>
    <col min="18" max="18" width="12.7109375" style="22" bestFit="1" customWidth="1"/>
    <col min="19" max="20" width="9.140625" style="22" customWidth="1"/>
  </cols>
  <sheetData>
    <row r="1" ht="4.5" customHeight="1" thickBot="1"/>
    <row r="2" spans="1:20" ht="4.5" customHeight="1">
      <c r="A2" s="186"/>
      <c r="B2" s="187"/>
      <c r="C2" s="188"/>
      <c r="D2" s="188"/>
      <c r="E2" s="188"/>
      <c r="F2" s="189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26"/>
      <c r="T2" s="190"/>
    </row>
    <row r="3" spans="1:20" ht="3.75" customHeight="1">
      <c r="A3" s="191"/>
      <c r="B3" s="192"/>
      <c r="C3" s="193"/>
      <c r="D3" s="186"/>
      <c r="E3" s="186"/>
      <c r="F3" s="194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0"/>
      <c r="T3" s="195"/>
    </row>
    <row r="4" spans="1:20" ht="15">
      <c r="A4" s="191"/>
      <c r="B4" s="192"/>
      <c r="C4" s="196" t="str">
        <f>Orçamento!A5</f>
        <v>Obra:</v>
      </c>
      <c r="D4" s="196" t="str">
        <f>Orçamento!B5</f>
        <v>Ampliação e Reforma do CRAS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86"/>
      <c r="R4" s="186"/>
      <c r="S4" s="30"/>
      <c r="T4" s="195"/>
    </row>
    <row r="5" spans="1:20" ht="18" customHeight="1">
      <c r="A5" s="191"/>
      <c r="B5" s="192"/>
      <c r="C5" s="340" t="str">
        <f>Orçamento!A6</f>
        <v>Município: Santiago do Sul - SC</v>
      </c>
      <c r="D5" s="340"/>
      <c r="E5" s="340"/>
      <c r="F5" s="340"/>
      <c r="G5" s="340"/>
      <c r="H5" s="186"/>
      <c r="I5" s="186"/>
      <c r="J5" s="186"/>
      <c r="K5" s="186"/>
      <c r="L5" s="186"/>
      <c r="M5" s="186"/>
      <c r="N5" s="186"/>
      <c r="O5" s="333" t="str">
        <f>Orçamento!D6</f>
        <v>Área de Reforma (m²): </v>
      </c>
      <c r="P5" s="333"/>
      <c r="Q5" s="333"/>
      <c r="R5" s="194">
        <f>Orçamento!E6</f>
        <v>81.3</v>
      </c>
      <c r="S5" s="30"/>
      <c r="T5" s="195"/>
    </row>
    <row r="6" spans="1:20" ht="18" customHeight="1" thickBot="1">
      <c r="A6" s="191"/>
      <c r="B6" s="197"/>
      <c r="C6" s="198" t="str">
        <f>Orçamento!A7</f>
        <v>Endereço: Rua Jacob Corso - Centro - Santiago do Sul - SC</v>
      </c>
      <c r="D6" s="198"/>
      <c r="E6" s="198"/>
      <c r="F6" s="198"/>
      <c r="G6" s="34"/>
      <c r="H6" s="199"/>
      <c r="I6" s="199"/>
      <c r="J6" s="199"/>
      <c r="K6" s="199"/>
      <c r="L6" s="199"/>
      <c r="M6" s="199"/>
      <c r="N6" s="199"/>
      <c r="O6" s="332" t="str">
        <f>Orçamento!D7</f>
        <v>Área de Ampliação (m²): </v>
      </c>
      <c r="P6" s="332"/>
      <c r="Q6" s="332"/>
      <c r="R6" s="200">
        <f>Orçamento!E7</f>
        <v>70.38</v>
      </c>
      <c r="S6" s="34"/>
      <c r="T6" s="201"/>
    </row>
    <row r="7" spans="1:18" ht="9" customHeight="1" thickBot="1">
      <c r="A7" s="191"/>
      <c r="B7" s="202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20" ht="15">
      <c r="A8" s="191"/>
      <c r="B8" s="203" t="s">
        <v>20</v>
      </c>
      <c r="C8" s="204" t="s">
        <v>7</v>
      </c>
      <c r="D8" s="204"/>
      <c r="E8" s="204" t="s">
        <v>8</v>
      </c>
      <c r="F8" s="205" t="s">
        <v>9</v>
      </c>
      <c r="G8" s="323" t="s">
        <v>10</v>
      </c>
      <c r="H8" s="324"/>
      <c r="I8" s="323" t="s">
        <v>11</v>
      </c>
      <c r="J8" s="324"/>
      <c r="K8" s="323" t="s">
        <v>103</v>
      </c>
      <c r="L8" s="324"/>
      <c r="M8" s="323" t="s">
        <v>104</v>
      </c>
      <c r="N8" s="324"/>
      <c r="O8" s="323" t="s">
        <v>105</v>
      </c>
      <c r="P8" s="324"/>
      <c r="Q8" s="323" t="s">
        <v>106</v>
      </c>
      <c r="R8" s="324"/>
      <c r="S8" s="323" t="s">
        <v>18</v>
      </c>
      <c r="T8" s="341"/>
    </row>
    <row r="9" spans="1:21" ht="15">
      <c r="A9" s="206"/>
      <c r="B9" s="207"/>
      <c r="C9" s="208" t="s">
        <v>12</v>
      </c>
      <c r="D9" s="209"/>
      <c r="E9" s="209" t="s">
        <v>13</v>
      </c>
      <c r="F9" s="210" t="s">
        <v>14</v>
      </c>
      <c r="G9" s="211" t="s">
        <v>15</v>
      </c>
      <c r="H9" s="212" t="s">
        <v>16</v>
      </c>
      <c r="I9" s="211" t="s">
        <v>15</v>
      </c>
      <c r="J9" s="212" t="s">
        <v>16</v>
      </c>
      <c r="K9" s="211" t="s">
        <v>15</v>
      </c>
      <c r="L9" s="212" t="s">
        <v>16</v>
      </c>
      <c r="M9" s="211" t="s">
        <v>15</v>
      </c>
      <c r="N9" s="212" t="s">
        <v>16</v>
      </c>
      <c r="O9" s="211" t="s">
        <v>15</v>
      </c>
      <c r="P9" s="212" t="s">
        <v>16</v>
      </c>
      <c r="Q9" s="211" t="s">
        <v>15</v>
      </c>
      <c r="R9" s="212" t="s">
        <v>16</v>
      </c>
      <c r="S9" s="342" t="s">
        <v>16</v>
      </c>
      <c r="T9" s="343"/>
      <c r="U9" s="2"/>
    </row>
    <row r="10" spans="1:20" ht="5.25" customHeight="1">
      <c r="A10" s="191"/>
      <c r="B10" s="213"/>
      <c r="C10" s="214"/>
      <c r="D10" s="214"/>
      <c r="E10" s="214"/>
      <c r="F10" s="215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7"/>
    </row>
    <row r="11" spans="1:20" ht="15">
      <c r="A11" s="191"/>
      <c r="B11" s="218"/>
      <c r="C11" s="219"/>
      <c r="D11" s="220"/>
      <c r="E11" s="311">
        <f>Orçamento!G19</f>
        <v>0</v>
      </c>
      <c r="F11" s="314" t="e">
        <f>E11/$E$60</f>
        <v>#DIV/0!</v>
      </c>
      <c r="G11" s="221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3"/>
      <c r="T11" s="224"/>
    </row>
    <row r="12" spans="1:20" ht="15">
      <c r="A12" s="191"/>
      <c r="B12" s="225">
        <v>1</v>
      </c>
      <c r="C12" s="186" t="str">
        <f>Orçamento!C12</f>
        <v>Serviços iniciais</v>
      </c>
      <c r="D12" s="226"/>
      <c r="E12" s="312"/>
      <c r="F12" s="315"/>
      <c r="G12" s="227">
        <f>$E$11*G13</f>
        <v>0</v>
      </c>
      <c r="H12" s="228">
        <f>G12</f>
        <v>0</v>
      </c>
      <c r="I12" s="227">
        <f>$E$11*I13</f>
        <v>0</v>
      </c>
      <c r="J12" s="228">
        <f>I12</f>
        <v>0</v>
      </c>
      <c r="K12" s="227">
        <f>$E$11*K13</f>
        <v>0</v>
      </c>
      <c r="L12" s="228">
        <f>K12</f>
        <v>0</v>
      </c>
      <c r="M12" s="227">
        <f>$E$11*M13</f>
        <v>0</v>
      </c>
      <c r="N12" s="228">
        <f>M12</f>
        <v>0</v>
      </c>
      <c r="O12" s="227">
        <f>$E$11*O13</f>
        <v>0</v>
      </c>
      <c r="P12" s="228">
        <f>O12</f>
        <v>0</v>
      </c>
      <c r="Q12" s="227">
        <f>$E$11*Q13</f>
        <v>0</v>
      </c>
      <c r="R12" s="228">
        <f>Q12</f>
        <v>0</v>
      </c>
      <c r="S12" s="319">
        <f>Q12+G12+O12+M12+K12+I12</f>
        <v>0</v>
      </c>
      <c r="T12" s="320"/>
    </row>
    <row r="13" spans="1:20" ht="14.25" customHeight="1">
      <c r="A13" s="191"/>
      <c r="B13" s="229"/>
      <c r="C13" s="230"/>
      <c r="D13" s="231"/>
      <c r="E13" s="313"/>
      <c r="F13" s="316"/>
      <c r="G13" s="232">
        <v>0.7</v>
      </c>
      <c r="H13" s="233">
        <f>G13</f>
        <v>0.7</v>
      </c>
      <c r="I13" s="232">
        <v>0.1</v>
      </c>
      <c r="J13" s="233">
        <f>I13</f>
        <v>0.1</v>
      </c>
      <c r="K13" s="232">
        <v>0.05</v>
      </c>
      <c r="L13" s="233">
        <f>K13</f>
        <v>0.05</v>
      </c>
      <c r="M13" s="232">
        <v>0.05</v>
      </c>
      <c r="N13" s="233">
        <f>M13</f>
        <v>0.05</v>
      </c>
      <c r="O13" s="232">
        <v>0.05</v>
      </c>
      <c r="P13" s="233">
        <f>O13</f>
        <v>0.05</v>
      </c>
      <c r="Q13" s="232">
        <v>0.05</v>
      </c>
      <c r="R13" s="233">
        <f>Q13</f>
        <v>0.05</v>
      </c>
      <c r="S13" s="321">
        <f>Q13+G13+O13+M13+K13+I13</f>
        <v>1.0000000000000002</v>
      </c>
      <c r="T13" s="322"/>
    </row>
    <row r="14" spans="1:20" ht="6" customHeight="1">
      <c r="A14" s="191"/>
      <c r="B14" s="234"/>
      <c r="C14" s="235"/>
      <c r="D14" s="235"/>
      <c r="E14" s="184"/>
      <c r="F14" s="236"/>
      <c r="G14" s="237"/>
      <c r="H14" s="238"/>
      <c r="I14" s="237"/>
      <c r="J14" s="238"/>
      <c r="K14" s="237"/>
      <c r="L14" s="238"/>
      <c r="M14" s="237"/>
      <c r="N14" s="238"/>
      <c r="O14" s="237"/>
      <c r="P14" s="238"/>
      <c r="Q14" s="237"/>
      <c r="R14" s="238"/>
      <c r="S14" s="237"/>
      <c r="T14" s="239"/>
    </row>
    <row r="15" spans="1:20" ht="15">
      <c r="A15" s="191"/>
      <c r="B15" s="218"/>
      <c r="C15" s="219"/>
      <c r="D15" s="220"/>
      <c r="E15" s="311">
        <f>Orçamento!G29</f>
        <v>0</v>
      </c>
      <c r="F15" s="314" t="e">
        <f>E15/$E$60</f>
        <v>#DIV/0!</v>
      </c>
      <c r="G15" s="222"/>
      <c r="H15" s="222"/>
      <c r="I15" s="222"/>
      <c r="J15" s="222"/>
      <c r="K15" s="240"/>
      <c r="L15" s="240"/>
      <c r="M15" s="240"/>
      <c r="N15" s="240"/>
      <c r="O15" s="240"/>
      <c r="P15" s="240"/>
      <c r="Q15" s="240"/>
      <c r="R15" s="240"/>
      <c r="S15" s="223"/>
      <c r="T15" s="224"/>
    </row>
    <row r="16" spans="1:20" ht="15">
      <c r="A16" s="191"/>
      <c r="B16" s="225">
        <v>2</v>
      </c>
      <c r="C16" s="317" t="str">
        <f>Orçamento!C21</f>
        <v>Fundação e Estrutura</v>
      </c>
      <c r="D16" s="318"/>
      <c r="E16" s="312"/>
      <c r="F16" s="315"/>
      <c r="G16" s="241">
        <f>$E$15*G17</f>
        <v>0</v>
      </c>
      <c r="H16" s="228">
        <f>G16</f>
        <v>0</v>
      </c>
      <c r="I16" s="241">
        <f>$E$15*I17</f>
        <v>0</v>
      </c>
      <c r="J16" s="228">
        <f>I16</f>
        <v>0</v>
      </c>
      <c r="K16" s="241">
        <f>$E$15*K17</f>
        <v>0</v>
      </c>
      <c r="L16" s="228">
        <f>K16</f>
        <v>0</v>
      </c>
      <c r="M16" s="241">
        <f>$E$15*M17</f>
        <v>0</v>
      </c>
      <c r="N16" s="228">
        <f>M16</f>
        <v>0</v>
      </c>
      <c r="O16" s="241">
        <f>$E$15*O17</f>
        <v>0</v>
      </c>
      <c r="P16" s="228">
        <f>O16</f>
        <v>0</v>
      </c>
      <c r="Q16" s="241">
        <f>$E$15*Q17</f>
        <v>0</v>
      </c>
      <c r="R16" s="228">
        <f>Q16</f>
        <v>0</v>
      </c>
      <c r="S16" s="319">
        <f>Q16+G16+O16+M16+K16+I16</f>
        <v>0</v>
      </c>
      <c r="T16" s="320"/>
    </row>
    <row r="17" spans="1:20" ht="14.25" customHeight="1">
      <c r="A17" s="191"/>
      <c r="B17" s="229"/>
      <c r="C17" s="242"/>
      <c r="D17" s="231"/>
      <c r="E17" s="313"/>
      <c r="F17" s="316"/>
      <c r="G17" s="232">
        <v>0.8</v>
      </c>
      <c r="H17" s="233">
        <f>G17</f>
        <v>0.8</v>
      </c>
      <c r="I17" s="232">
        <v>0.2</v>
      </c>
      <c r="J17" s="233">
        <f>I17</f>
        <v>0.2</v>
      </c>
      <c r="K17" s="232">
        <v>0</v>
      </c>
      <c r="L17" s="233">
        <f>K17</f>
        <v>0</v>
      </c>
      <c r="M17" s="232">
        <v>0</v>
      </c>
      <c r="N17" s="233">
        <f>M17</f>
        <v>0</v>
      </c>
      <c r="O17" s="232">
        <v>0</v>
      </c>
      <c r="P17" s="233">
        <f>O17</f>
        <v>0</v>
      </c>
      <c r="Q17" s="232">
        <v>0</v>
      </c>
      <c r="R17" s="233">
        <f>Q17</f>
        <v>0</v>
      </c>
      <c r="S17" s="321">
        <f>Q17+G17+O17+M17+K17+I17</f>
        <v>1</v>
      </c>
      <c r="T17" s="322"/>
    </row>
    <row r="18" spans="1:20" ht="5.25" customHeight="1">
      <c r="A18" s="191"/>
      <c r="B18" s="234"/>
      <c r="C18" s="235"/>
      <c r="D18" s="235"/>
      <c r="E18" s="184"/>
      <c r="F18" s="236"/>
      <c r="G18" s="237"/>
      <c r="H18" s="238"/>
      <c r="I18" s="237"/>
      <c r="J18" s="238"/>
      <c r="K18" s="237"/>
      <c r="L18" s="238"/>
      <c r="M18" s="237"/>
      <c r="N18" s="238"/>
      <c r="O18" s="237"/>
      <c r="P18" s="238"/>
      <c r="Q18" s="237"/>
      <c r="R18" s="238"/>
      <c r="S18" s="237"/>
      <c r="T18" s="239"/>
    </row>
    <row r="19" spans="1:20" ht="14.25" customHeight="1">
      <c r="A19" s="191"/>
      <c r="B19" s="218"/>
      <c r="C19" s="219"/>
      <c r="D19" s="220"/>
      <c r="E19" s="311">
        <f>Orçamento!G37</f>
        <v>0</v>
      </c>
      <c r="F19" s="314" t="e">
        <f>E19/$E$60</f>
        <v>#DIV/0!</v>
      </c>
      <c r="G19" s="222"/>
      <c r="H19" s="222"/>
      <c r="I19" s="222"/>
      <c r="J19" s="222"/>
      <c r="K19" s="222"/>
      <c r="L19" s="222"/>
      <c r="M19" s="240"/>
      <c r="N19" s="240"/>
      <c r="O19" s="240"/>
      <c r="P19" s="240"/>
      <c r="Q19" s="240"/>
      <c r="R19" s="240"/>
      <c r="S19" s="223"/>
      <c r="T19" s="224"/>
    </row>
    <row r="20" spans="1:20" ht="14.25" customHeight="1">
      <c r="A20" s="191"/>
      <c r="B20" s="225">
        <v>3</v>
      </c>
      <c r="C20" s="317" t="str">
        <f>Orçamento!C31</f>
        <v>Alvenaria e Revestimento Paredes</v>
      </c>
      <c r="D20" s="318"/>
      <c r="E20" s="312"/>
      <c r="F20" s="315"/>
      <c r="G20" s="241">
        <f>$E$19*G21</f>
        <v>0</v>
      </c>
      <c r="H20" s="228">
        <f>G20</f>
        <v>0</v>
      </c>
      <c r="I20" s="241">
        <f>$E$19*I21</f>
        <v>0</v>
      </c>
      <c r="J20" s="228">
        <f>I20</f>
        <v>0</v>
      </c>
      <c r="K20" s="241">
        <f>$E$19*K21</f>
        <v>0</v>
      </c>
      <c r="L20" s="228">
        <f>K20</f>
        <v>0</v>
      </c>
      <c r="M20" s="241">
        <f>$E$19*M21</f>
        <v>0</v>
      </c>
      <c r="N20" s="228">
        <f>M20</f>
        <v>0</v>
      </c>
      <c r="O20" s="241">
        <f>$E$19*O21</f>
        <v>0</v>
      </c>
      <c r="P20" s="228">
        <f>O20</f>
        <v>0</v>
      </c>
      <c r="Q20" s="241">
        <f>$E$19*Q21</f>
        <v>0</v>
      </c>
      <c r="R20" s="228">
        <f>Q20</f>
        <v>0</v>
      </c>
      <c r="S20" s="319">
        <f>Q20+G20+O20+M20+K20+I20</f>
        <v>0</v>
      </c>
      <c r="T20" s="320"/>
    </row>
    <row r="21" spans="1:20" ht="14.25" customHeight="1">
      <c r="A21" s="191"/>
      <c r="B21" s="229"/>
      <c r="C21" s="242"/>
      <c r="D21" s="231"/>
      <c r="E21" s="313"/>
      <c r="F21" s="316"/>
      <c r="G21" s="232">
        <v>0.1</v>
      </c>
      <c r="H21" s="233">
        <f>G21</f>
        <v>0.1</v>
      </c>
      <c r="I21" s="232">
        <v>0.6</v>
      </c>
      <c r="J21" s="233">
        <f>I21</f>
        <v>0.6</v>
      </c>
      <c r="K21" s="232">
        <v>0.3</v>
      </c>
      <c r="L21" s="233">
        <f>K21</f>
        <v>0.3</v>
      </c>
      <c r="M21" s="232">
        <v>0</v>
      </c>
      <c r="N21" s="233">
        <f>M21</f>
        <v>0</v>
      </c>
      <c r="O21" s="232">
        <v>0</v>
      </c>
      <c r="P21" s="233">
        <f>O21</f>
        <v>0</v>
      </c>
      <c r="Q21" s="232">
        <v>0</v>
      </c>
      <c r="R21" s="233">
        <f>Q21</f>
        <v>0</v>
      </c>
      <c r="S21" s="321">
        <f>Q21+G21+O21+M21+K21+I21</f>
        <v>1</v>
      </c>
      <c r="T21" s="322"/>
    </row>
    <row r="22" spans="1:20" ht="14.25" customHeight="1">
      <c r="A22" s="191"/>
      <c r="B22" s="234"/>
      <c r="C22" s="235"/>
      <c r="D22" s="235"/>
      <c r="E22" s="184"/>
      <c r="F22" s="236"/>
      <c r="G22" s="237"/>
      <c r="H22" s="238"/>
      <c r="I22" s="237"/>
      <c r="J22" s="238"/>
      <c r="K22" s="237"/>
      <c r="L22" s="238"/>
      <c r="M22" s="237"/>
      <c r="N22" s="238"/>
      <c r="O22" s="237"/>
      <c r="P22" s="238"/>
      <c r="Q22" s="237"/>
      <c r="R22" s="238"/>
      <c r="S22" s="237"/>
      <c r="T22" s="239"/>
    </row>
    <row r="23" spans="1:20" ht="14.25" customHeight="1">
      <c r="A23" s="191"/>
      <c r="B23" s="218"/>
      <c r="C23" s="219"/>
      <c r="D23" s="220"/>
      <c r="E23" s="311">
        <f>Orçamento!G52</f>
        <v>0</v>
      </c>
      <c r="F23" s="314" t="e">
        <f>E23/$E$60</f>
        <v>#DIV/0!</v>
      </c>
      <c r="G23" s="243"/>
      <c r="H23" s="244"/>
      <c r="I23" s="222"/>
      <c r="J23" s="222"/>
      <c r="K23" s="222"/>
      <c r="L23" s="222"/>
      <c r="M23" s="222"/>
      <c r="N23" s="222"/>
      <c r="O23" s="240"/>
      <c r="P23" s="240"/>
      <c r="Q23" s="240"/>
      <c r="R23" s="240"/>
      <c r="S23" s="223"/>
      <c r="T23" s="224"/>
    </row>
    <row r="24" spans="1:20" ht="14.25" customHeight="1">
      <c r="A24" s="191"/>
      <c r="B24" s="225">
        <v>4</v>
      </c>
      <c r="C24" s="317" t="str">
        <f>Orçamento!C39</f>
        <v>Cobertura</v>
      </c>
      <c r="D24" s="318"/>
      <c r="E24" s="312"/>
      <c r="F24" s="315"/>
      <c r="G24" s="241">
        <f>$E$23*G25</f>
        <v>0</v>
      </c>
      <c r="H24" s="228">
        <f>G24</f>
        <v>0</v>
      </c>
      <c r="I24" s="241">
        <f>$E$23*I25</f>
        <v>0</v>
      </c>
      <c r="J24" s="228">
        <f>I24</f>
        <v>0</v>
      </c>
      <c r="K24" s="241">
        <f>$E$23*K25</f>
        <v>0</v>
      </c>
      <c r="L24" s="228">
        <f>K24</f>
        <v>0</v>
      </c>
      <c r="M24" s="241">
        <f>$E$23*M25</f>
        <v>0</v>
      </c>
      <c r="N24" s="228">
        <f>M24</f>
        <v>0</v>
      </c>
      <c r="O24" s="241">
        <f>$E$23*O25</f>
        <v>0</v>
      </c>
      <c r="P24" s="228">
        <f>O24</f>
        <v>0</v>
      </c>
      <c r="Q24" s="241">
        <f>$E$23*Q25</f>
        <v>0</v>
      </c>
      <c r="R24" s="228">
        <f>Q24</f>
        <v>0</v>
      </c>
      <c r="S24" s="319">
        <f>Q24+G24+O24+M24+K24+I24</f>
        <v>0</v>
      </c>
      <c r="T24" s="320"/>
    </row>
    <row r="25" spans="1:20" ht="14.25" customHeight="1">
      <c r="A25" s="191"/>
      <c r="B25" s="229"/>
      <c r="C25" s="242"/>
      <c r="D25" s="231"/>
      <c r="E25" s="313"/>
      <c r="F25" s="316"/>
      <c r="G25" s="232"/>
      <c r="H25" s="233">
        <f>G25</f>
        <v>0</v>
      </c>
      <c r="I25" s="232">
        <v>0.2</v>
      </c>
      <c r="J25" s="233">
        <f>I25</f>
        <v>0.2</v>
      </c>
      <c r="K25" s="232">
        <v>0.5</v>
      </c>
      <c r="L25" s="233">
        <f>K25</f>
        <v>0.5</v>
      </c>
      <c r="M25" s="232">
        <v>0.3</v>
      </c>
      <c r="N25" s="233">
        <f>M25</f>
        <v>0.3</v>
      </c>
      <c r="O25" s="232">
        <v>0</v>
      </c>
      <c r="P25" s="233">
        <f>O25</f>
        <v>0</v>
      </c>
      <c r="Q25" s="232">
        <v>0</v>
      </c>
      <c r="R25" s="233">
        <f>Q25</f>
        <v>0</v>
      </c>
      <c r="S25" s="321">
        <f>Q25+G25+O25+M25+K25+I25</f>
        <v>1</v>
      </c>
      <c r="T25" s="322"/>
    </row>
    <row r="26" spans="1:20" ht="14.25" customHeight="1">
      <c r="A26" s="191"/>
      <c r="B26" s="234"/>
      <c r="C26" s="235"/>
      <c r="D26" s="235"/>
      <c r="E26" s="184"/>
      <c r="F26" s="236"/>
      <c r="G26" s="237"/>
      <c r="H26" s="238"/>
      <c r="I26" s="237"/>
      <c r="J26" s="238"/>
      <c r="K26" s="237"/>
      <c r="L26" s="238"/>
      <c r="M26" s="237"/>
      <c r="N26" s="238"/>
      <c r="O26" s="237"/>
      <c r="P26" s="238"/>
      <c r="Q26" s="237"/>
      <c r="R26" s="238"/>
      <c r="S26" s="237"/>
      <c r="T26" s="239"/>
    </row>
    <row r="27" spans="1:20" ht="14.25" customHeight="1">
      <c r="A27" s="191"/>
      <c r="B27" s="218"/>
      <c r="C27" s="219"/>
      <c r="D27" s="220"/>
      <c r="E27" s="311">
        <f>Orçamento!G69</f>
        <v>0</v>
      </c>
      <c r="F27" s="314" t="e">
        <f>E27/$E$60</f>
        <v>#DIV/0!</v>
      </c>
      <c r="G27" s="243"/>
      <c r="H27" s="244"/>
      <c r="I27" s="244"/>
      <c r="J27" s="244"/>
      <c r="K27" s="240"/>
      <c r="L27" s="240"/>
      <c r="M27" s="222"/>
      <c r="N27" s="222"/>
      <c r="O27" s="240"/>
      <c r="P27" s="240"/>
      <c r="Q27" s="240"/>
      <c r="R27" s="240"/>
      <c r="S27" s="223"/>
      <c r="T27" s="224"/>
    </row>
    <row r="28" spans="1:20" ht="14.25" customHeight="1">
      <c r="A28" s="191"/>
      <c r="B28" s="225">
        <v>5</v>
      </c>
      <c r="C28" s="317" t="str">
        <f>Orçamento!C54</f>
        <v>Drenagem Pluvial</v>
      </c>
      <c r="D28" s="318"/>
      <c r="E28" s="312"/>
      <c r="F28" s="315"/>
      <c r="G28" s="241">
        <f>$E$27*G29</f>
        <v>0</v>
      </c>
      <c r="H28" s="228">
        <f>G28</f>
        <v>0</v>
      </c>
      <c r="I28" s="241">
        <f>$E$27*I29</f>
        <v>0</v>
      </c>
      <c r="J28" s="228">
        <f>I28</f>
        <v>0</v>
      </c>
      <c r="K28" s="241">
        <f>$E$27*K29</f>
        <v>0</v>
      </c>
      <c r="L28" s="228">
        <f>K28</f>
        <v>0</v>
      </c>
      <c r="M28" s="241">
        <f>$E$27*M29</f>
        <v>0</v>
      </c>
      <c r="N28" s="228">
        <f>M28</f>
        <v>0</v>
      </c>
      <c r="O28" s="241">
        <f>$E$27*O29</f>
        <v>0</v>
      </c>
      <c r="P28" s="228">
        <f>O28</f>
        <v>0</v>
      </c>
      <c r="Q28" s="241">
        <f>$E$27*Q29</f>
        <v>0</v>
      </c>
      <c r="R28" s="228">
        <f>Q28</f>
        <v>0</v>
      </c>
      <c r="S28" s="319">
        <f>Q28+G28+O28+M28+K28+I28</f>
        <v>0</v>
      </c>
      <c r="T28" s="320"/>
    </row>
    <row r="29" spans="1:20" ht="14.25" customHeight="1">
      <c r="A29" s="191"/>
      <c r="B29" s="229"/>
      <c r="C29" s="242"/>
      <c r="D29" s="231"/>
      <c r="E29" s="313"/>
      <c r="F29" s="316"/>
      <c r="G29" s="232"/>
      <c r="H29" s="233">
        <f>G29</f>
        <v>0</v>
      </c>
      <c r="I29" s="232"/>
      <c r="J29" s="233">
        <f>I29</f>
        <v>0</v>
      </c>
      <c r="K29" s="232">
        <v>0</v>
      </c>
      <c r="L29" s="233">
        <f>K29</f>
        <v>0</v>
      </c>
      <c r="M29" s="232">
        <v>1</v>
      </c>
      <c r="N29" s="233">
        <f>M29</f>
        <v>1</v>
      </c>
      <c r="O29" s="232">
        <v>0</v>
      </c>
      <c r="P29" s="233">
        <f>O29</f>
        <v>0</v>
      </c>
      <c r="Q29" s="232">
        <v>0</v>
      </c>
      <c r="R29" s="233">
        <f>Q29</f>
        <v>0</v>
      </c>
      <c r="S29" s="321">
        <f>Q29+G29+O29+M29+K29+I29</f>
        <v>1</v>
      </c>
      <c r="T29" s="322"/>
    </row>
    <row r="30" spans="1:20" ht="14.25" customHeight="1">
      <c r="A30" s="191"/>
      <c r="B30" s="234"/>
      <c r="C30" s="235"/>
      <c r="D30" s="235"/>
      <c r="E30" s="184"/>
      <c r="F30" s="236"/>
      <c r="G30" s="237"/>
      <c r="H30" s="238"/>
      <c r="I30" s="237"/>
      <c r="J30" s="238"/>
      <c r="K30" s="237"/>
      <c r="L30" s="238"/>
      <c r="M30" s="237"/>
      <c r="N30" s="238"/>
      <c r="O30" s="237"/>
      <c r="P30" s="238"/>
      <c r="Q30" s="237"/>
      <c r="R30" s="238"/>
      <c r="S30" s="237"/>
      <c r="T30" s="239"/>
    </row>
    <row r="31" spans="1:20" ht="14.25" customHeight="1">
      <c r="A31" s="191"/>
      <c r="B31" s="218"/>
      <c r="C31" s="219"/>
      <c r="D31" s="220"/>
      <c r="E31" s="311">
        <f>Orçamento!G76</f>
        <v>0</v>
      </c>
      <c r="F31" s="314" t="e">
        <f>E31/$E$60</f>
        <v>#DIV/0!</v>
      </c>
      <c r="G31" s="243"/>
      <c r="H31" s="244"/>
      <c r="I31" s="244"/>
      <c r="J31" s="244"/>
      <c r="K31" s="240"/>
      <c r="L31" s="240"/>
      <c r="M31" s="222"/>
      <c r="N31" s="222"/>
      <c r="O31" s="222"/>
      <c r="P31" s="222"/>
      <c r="Q31" s="240"/>
      <c r="R31" s="240"/>
      <c r="S31" s="223"/>
      <c r="T31" s="224"/>
    </row>
    <row r="32" spans="1:20" ht="14.25" customHeight="1">
      <c r="A32" s="191"/>
      <c r="B32" s="225">
        <v>6</v>
      </c>
      <c r="C32" s="317" t="str">
        <f>Orçamento!C71</f>
        <v>Pavimentação</v>
      </c>
      <c r="D32" s="318"/>
      <c r="E32" s="312"/>
      <c r="F32" s="315"/>
      <c r="G32" s="241">
        <f>$E$31*G33</f>
        <v>0</v>
      </c>
      <c r="H32" s="228">
        <f>G32</f>
        <v>0</v>
      </c>
      <c r="I32" s="241">
        <f>$E$31*I33</f>
        <v>0</v>
      </c>
      <c r="J32" s="228">
        <f>I32</f>
        <v>0</v>
      </c>
      <c r="K32" s="241">
        <f>$E$31*K33</f>
        <v>0</v>
      </c>
      <c r="L32" s="228">
        <f>K32</f>
        <v>0</v>
      </c>
      <c r="M32" s="241">
        <f>$E$31*M33</f>
        <v>0</v>
      </c>
      <c r="N32" s="228">
        <f>M32</f>
        <v>0</v>
      </c>
      <c r="O32" s="241">
        <f>$E$31*O33</f>
        <v>0</v>
      </c>
      <c r="P32" s="228">
        <f>O32</f>
        <v>0</v>
      </c>
      <c r="Q32" s="241">
        <f>$E$31*Q33</f>
        <v>0</v>
      </c>
      <c r="R32" s="228">
        <f>Q32</f>
        <v>0</v>
      </c>
      <c r="S32" s="319">
        <f>Q32+G32+O32+M32+K32+I32</f>
        <v>0</v>
      </c>
      <c r="T32" s="320"/>
    </row>
    <row r="33" spans="1:20" ht="14.25" customHeight="1">
      <c r="A33" s="191"/>
      <c r="B33" s="229"/>
      <c r="C33" s="242"/>
      <c r="D33" s="231"/>
      <c r="E33" s="313"/>
      <c r="F33" s="316"/>
      <c r="G33" s="232"/>
      <c r="H33" s="233">
        <f>G33</f>
        <v>0</v>
      </c>
      <c r="I33" s="232"/>
      <c r="J33" s="233">
        <f>I33</f>
        <v>0</v>
      </c>
      <c r="K33" s="232">
        <v>0</v>
      </c>
      <c r="L33" s="233">
        <f>K33</f>
        <v>0</v>
      </c>
      <c r="M33" s="232">
        <v>0.9</v>
      </c>
      <c r="N33" s="233">
        <f>M33</f>
        <v>0.9</v>
      </c>
      <c r="O33" s="232">
        <v>0.1</v>
      </c>
      <c r="P33" s="233">
        <f>O33</f>
        <v>0.1</v>
      </c>
      <c r="Q33" s="232">
        <v>0</v>
      </c>
      <c r="R33" s="233">
        <f>Q33</f>
        <v>0</v>
      </c>
      <c r="S33" s="321">
        <f>Q33+G33+O33+M33+K33+I33</f>
        <v>1</v>
      </c>
      <c r="T33" s="322"/>
    </row>
    <row r="34" spans="1:20" ht="14.25" customHeight="1">
      <c r="A34" s="191"/>
      <c r="B34" s="234"/>
      <c r="C34" s="235"/>
      <c r="D34" s="235"/>
      <c r="E34" s="184"/>
      <c r="F34" s="236"/>
      <c r="G34" s="237"/>
      <c r="H34" s="238"/>
      <c r="I34" s="237"/>
      <c r="J34" s="238"/>
      <c r="K34" s="237"/>
      <c r="L34" s="238"/>
      <c r="M34" s="237"/>
      <c r="N34" s="238"/>
      <c r="O34" s="237"/>
      <c r="P34" s="238"/>
      <c r="Q34" s="237"/>
      <c r="R34" s="238"/>
      <c r="S34" s="237"/>
      <c r="T34" s="239"/>
    </row>
    <row r="35" spans="1:20" ht="14.25" customHeight="1">
      <c r="A35" s="191"/>
      <c r="B35" s="218"/>
      <c r="C35" s="219"/>
      <c r="D35" s="220"/>
      <c r="E35" s="311">
        <f>Orçamento!G89</f>
        <v>0</v>
      </c>
      <c r="F35" s="314" t="e">
        <f>E35/$E$60</f>
        <v>#DIV/0!</v>
      </c>
      <c r="G35" s="243"/>
      <c r="H35" s="244"/>
      <c r="I35" s="244"/>
      <c r="J35" s="244"/>
      <c r="K35" s="240"/>
      <c r="L35" s="240"/>
      <c r="M35" s="240"/>
      <c r="N35" s="240"/>
      <c r="O35" s="222"/>
      <c r="P35" s="222"/>
      <c r="Q35" s="222"/>
      <c r="R35" s="222"/>
      <c r="S35" s="223"/>
      <c r="T35" s="224"/>
    </row>
    <row r="36" spans="1:20" ht="14.25" customHeight="1">
      <c r="A36" s="191"/>
      <c r="B36" s="225">
        <v>7</v>
      </c>
      <c r="C36" s="317" t="str">
        <f>Orçamento!C78</f>
        <v>Esquadrias </v>
      </c>
      <c r="D36" s="318"/>
      <c r="E36" s="312"/>
      <c r="F36" s="315"/>
      <c r="G36" s="241">
        <f>$E$35*G37</f>
        <v>0</v>
      </c>
      <c r="H36" s="228">
        <f>G36</f>
        <v>0</v>
      </c>
      <c r="I36" s="241">
        <f>$E$35*I37</f>
        <v>0</v>
      </c>
      <c r="J36" s="228">
        <f>I36</f>
        <v>0</v>
      </c>
      <c r="K36" s="241">
        <f>$E$35*K37</f>
        <v>0</v>
      </c>
      <c r="L36" s="228">
        <f>K36</f>
        <v>0</v>
      </c>
      <c r="M36" s="241">
        <f>$E$35*M37</f>
        <v>0</v>
      </c>
      <c r="N36" s="228">
        <f>M36</f>
        <v>0</v>
      </c>
      <c r="O36" s="241">
        <f>$E$35*O37</f>
        <v>0</v>
      </c>
      <c r="P36" s="228">
        <f>O36</f>
        <v>0</v>
      </c>
      <c r="Q36" s="241">
        <f>$E$35*Q37</f>
        <v>0</v>
      </c>
      <c r="R36" s="228">
        <f>Q36</f>
        <v>0</v>
      </c>
      <c r="S36" s="319">
        <f>Q36+G36+O36+M36+K36+I36</f>
        <v>0</v>
      </c>
      <c r="T36" s="320"/>
    </row>
    <row r="37" spans="1:20" ht="14.25" customHeight="1">
      <c r="A37" s="191"/>
      <c r="B37" s="229"/>
      <c r="C37" s="242"/>
      <c r="D37" s="231"/>
      <c r="E37" s="313"/>
      <c r="F37" s="316"/>
      <c r="G37" s="232"/>
      <c r="H37" s="233">
        <f>G37</f>
        <v>0</v>
      </c>
      <c r="I37" s="232"/>
      <c r="J37" s="233">
        <f>I37</f>
        <v>0</v>
      </c>
      <c r="K37" s="232">
        <v>0</v>
      </c>
      <c r="L37" s="233">
        <f>K37</f>
        <v>0</v>
      </c>
      <c r="M37" s="232">
        <v>0</v>
      </c>
      <c r="N37" s="233">
        <f>M37</f>
        <v>0</v>
      </c>
      <c r="O37" s="232">
        <v>0.2</v>
      </c>
      <c r="P37" s="233">
        <f>O37</f>
        <v>0.2</v>
      </c>
      <c r="Q37" s="232">
        <v>0.8</v>
      </c>
      <c r="R37" s="233">
        <f>Q37</f>
        <v>0.8</v>
      </c>
      <c r="S37" s="321">
        <f>Q37+G37+O37+M37+K37+I37</f>
        <v>1</v>
      </c>
      <c r="T37" s="322"/>
    </row>
    <row r="38" spans="1:20" ht="14.25" customHeight="1">
      <c r="A38" s="191"/>
      <c r="B38" s="234"/>
      <c r="C38" s="235"/>
      <c r="D38" s="235"/>
      <c r="E38" s="184"/>
      <c r="F38" s="236"/>
      <c r="G38" s="237"/>
      <c r="H38" s="238"/>
      <c r="I38" s="237"/>
      <c r="J38" s="238"/>
      <c r="K38" s="237"/>
      <c r="L38" s="238"/>
      <c r="M38" s="237"/>
      <c r="N38" s="238"/>
      <c r="O38" s="237"/>
      <c r="P38" s="238"/>
      <c r="Q38" s="237"/>
      <c r="R38" s="238"/>
      <c r="S38" s="237"/>
      <c r="T38" s="239"/>
    </row>
    <row r="39" spans="1:20" ht="14.25" customHeight="1">
      <c r="A39" s="191"/>
      <c r="B39" s="218"/>
      <c r="C39" s="219"/>
      <c r="D39" s="220"/>
      <c r="E39" s="311">
        <f>Orçamento!G95</f>
        <v>0</v>
      </c>
      <c r="F39" s="314" t="e">
        <f>E39/$E$60</f>
        <v>#DIV/0!</v>
      </c>
      <c r="G39" s="243"/>
      <c r="H39" s="244"/>
      <c r="I39" s="244"/>
      <c r="J39" s="244"/>
      <c r="K39" s="240"/>
      <c r="L39" s="240"/>
      <c r="M39" s="222"/>
      <c r="N39" s="222"/>
      <c r="O39" s="222"/>
      <c r="P39" s="222"/>
      <c r="Q39" s="240"/>
      <c r="R39" s="240"/>
      <c r="S39" s="223"/>
      <c r="T39" s="224"/>
    </row>
    <row r="40" spans="1:20" ht="14.25" customHeight="1">
      <c r="A40" s="191"/>
      <c r="B40" s="225">
        <v>8</v>
      </c>
      <c r="C40" s="317" t="str">
        <f>Orçamento!C91</f>
        <v>Pintura Externa</v>
      </c>
      <c r="D40" s="318"/>
      <c r="E40" s="312"/>
      <c r="F40" s="315"/>
      <c r="G40" s="241">
        <f>$E$39*G41</f>
        <v>0</v>
      </c>
      <c r="H40" s="228">
        <f>G40</f>
        <v>0</v>
      </c>
      <c r="I40" s="241">
        <f>$E$39*I41</f>
        <v>0</v>
      </c>
      <c r="J40" s="228">
        <f>I40</f>
        <v>0</v>
      </c>
      <c r="K40" s="241">
        <f>$E$39*K41</f>
        <v>0</v>
      </c>
      <c r="L40" s="228">
        <f>K40</f>
        <v>0</v>
      </c>
      <c r="M40" s="241">
        <f>$E$39*M41</f>
        <v>0</v>
      </c>
      <c r="N40" s="228">
        <f>M40</f>
        <v>0</v>
      </c>
      <c r="O40" s="241">
        <f>$E$39*O41</f>
        <v>0</v>
      </c>
      <c r="P40" s="228">
        <f>O40</f>
        <v>0</v>
      </c>
      <c r="Q40" s="241">
        <f>$E$39*Q41</f>
        <v>0</v>
      </c>
      <c r="R40" s="228">
        <f>Q40</f>
        <v>0</v>
      </c>
      <c r="S40" s="319">
        <f>Q40+G40+O40+M40+K40+I40</f>
        <v>0</v>
      </c>
      <c r="T40" s="320"/>
    </row>
    <row r="41" spans="1:20" ht="14.25" customHeight="1">
      <c r="A41" s="191"/>
      <c r="B41" s="229"/>
      <c r="C41" s="242"/>
      <c r="D41" s="231"/>
      <c r="E41" s="313"/>
      <c r="F41" s="316"/>
      <c r="G41" s="232"/>
      <c r="H41" s="233">
        <f>G41</f>
        <v>0</v>
      </c>
      <c r="I41" s="232"/>
      <c r="J41" s="233">
        <f>I41</f>
        <v>0</v>
      </c>
      <c r="K41" s="232">
        <v>0</v>
      </c>
      <c r="L41" s="233">
        <f>K41</f>
        <v>0</v>
      </c>
      <c r="M41" s="232">
        <v>0.15</v>
      </c>
      <c r="N41" s="233">
        <f>M41</f>
        <v>0.15</v>
      </c>
      <c r="O41" s="232">
        <v>0.85</v>
      </c>
      <c r="P41" s="233">
        <f>O41</f>
        <v>0.85</v>
      </c>
      <c r="Q41" s="232">
        <v>0</v>
      </c>
      <c r="R41" s="233">
        <f>Q41</f>
        <v>0</v>
      </c>
      <c r="S41" s="321">
        <f>Q41+G41+O41+M41+K41+I41</f>
        <v>1</v>
      </c>
      <c r="T41" s="322"/>
    </row>
    <row r="42" spans="1:20" ht="14.25" customHeight="1">
      <c r="A42" s="191"/>
      <c r="B42" s="234"/>
      <c r="C42" s="235"/>
      <c r="D42" s="235"/>
      <c r="E42" s="184"/>
      <c r="F42" s="236"/>
      <c r="G42" s="237"/>
      <c r="H42" s="238"/>
      <c r="I42" s="237"/>
      <c r="J42" s="238"/>
      <c r="K42" s="237"/>
      <c r="L42" s="238"/>
      <c r="M42" s="237"/>
      <c r="N42" s="238"/>
      <c r="O42" s="237"/>
      <c r="P42" s="238"/>
      <c r="Q42" s="237"/>
      <c r="R42" s="238"/>
      <c r="S42" s="237"/>
      <c r="T42" s="239"/>
    </row>
    <row r="43" spans="1:20" ht="14.25" customHeight="1">
      <c r="A43" s="191"/>
      <c r="B43" s="218"/>
      <c r="C43" s="219"/>
      <c r="D43" s="220"/>
      <c r="E43" s="311">
        <f>Orçamento!G105</f>
        <v>0</v>
      </c>
      <c r="F43" s="314" t="e">
        <f>E43/$E$60</f>
        <v>#DIV/0!</v>
      </c>
      <c r="G43" s="243"/>
      <c r="H43" s="244"/>
      <c r="I43" s="244"/>
      <c r="J43" s="244"/>
      <c r="K43" s="240"/>
      <c r="L43" s="240"/>
      <c r="M43" s="222"/>
      <c r="N43" s="222"/>
      <c r="O43" s="222"/>
      <c r="P43" s="245"/>
      <c r="Q43" s="265"/>
      <c r="R43" s="265"/>
      <c r="S43" s="246"/>
      <c r="T43" s="224"/>
    </row>
    <row r="44" spans="1:20" ht="14.25" customHeight="1">
      <c r="A44" s="191"/>
      <c r="B44" s="225">
        <v>9</v>
      </c>
      <c r="C44" s="317" t="str">
        <f>Orçamento!C97</f>
        <v>Pintura interna - Paredes </v>
      </c>
      <c r="D44" s="318"/>
      <c r="E44" s="312"/>
      <c r="F44" s="315"/>
      <c r="G44" s="241">
        <f>$E$43*G45</f>
        <v>0</v>
      </c>
      <c r="H44" s="228">
        <f>G44</f>
        <v>0</v>
      </c>
      <c r="I44" s="241">
        <f>$E$43*I45</f>
        <v>0</v>
      </c>
      <c r="J44" s="228">
        <f>I44</f>
        <v>0</v>
      </c>
      <c r="K44" s="241">
        <f>$E$43*K45</f>
        <v>0</v>
      </c>
      <c r="L44" s="228">
        <f>K44</f>
        <v>0</v>
      </c>
      <c r="M44" s="241">
        <f>$E$43*M45</f>
        <v>0</v>
      </c>
      <c r="N44" s="228">
        <f>M44</f>
        <v>0</v>
      </c>
      <c r="O44" s="241">
        <f>$E$43*O45</f>
        <v>0</v>
      </c>
      <c r="P44" s="228">
        <f>O44</f>
        <v>0</v>
      </c>
      <c r="Q44" s="247">
        <f>$E$43*Q45</f>
        <v>0</v>
      </c>
      <c r="R44" s="248">
        <f>Q44</f>
        <v>0</v>
      </c>
      <c r="S44" s="319">
        <f>Q44+G44+O44+M44+K44+I44</f>
        <v>0</v>
      </c>
      <c r="T44" s="320"/>
    </row>
    <row r="45" spans="1:20" ht="14.25" customHeight="1">
      <c r="A45" s="191"/>
      <c r="B45" s="229"/>
      <c r="C45" s="242"/>
      <c r="D45" s="231"/>
      <c r="E45" s="313"/>
      <c r="F45" s="316"/>
      <c r="G45" s="232"/>
      <c r="H45" s="233">
        <f>G45</f>
        <v>0</v>
      </c>
      <c r="I45" s="232"/>
      <c r="J45" s="233">
        <f>I45</f>
        <v>0</v>
      </c>
      <c r="K45" s="232">
        <v>0</v>
      </c>
      <c r="L45" s="233">
        <f>K45</f>
        <v>0</v>
      </c>
      <c r="M45" s="232">
        <v>0.25</v>
      </c>
      <c r="N45" s="233">
        <f>M45</f>
        <v>0.25</v>
      </c>
      <c r="O45" s="232">
        <v>0.75</v>
      </c>
      <c r="P45" s="233">
        <f>O45</f>
        <v>0.75</v>
      </c>
      <c r="Q45" s="232">
        <v>0</v>
      </c>
      <c r="R45" s="233">
        <f>Q45</f>
        <v>0</v>
      </c>
      <c r="S45" s="321">
        <f>Q45+G45+O45+M45+K45+I45</f>
        <v>1</v>
      </c>
      <c r="T45" s="322"/>
    </row>
    <row r="46" spans="1:20" ht="14.25" customHeight="1">
      <c r="A46" s="191"/>
      <c r="B46" s="234"/>
      <c r="C46" s="235"/>
      <c r="D46" s="235"/>
      <c r="E46" s="184"/>
      <c r="F46" s="236"/>
      <c r="G46" s="237"/>
      <c r="H46" s="238"/>
      <c r="I46" s="237"/>
      <c r="J46" s="238"/>
      <c r="K46" s="237"/>
      <c r="L46" s="238"/>
      <c r="M46" s="237"/>
      <c r="N46" s="238"/>
      <c r="O46" s="237"/>
      <c r="P46" s="238"/>
      <c r="Q46" s="237"/>
      <c r="R46" s="238"/>
      <c r="S46" s="237"/>
      <c r="T46" s="239"/>
    </row>
    <row r="47" spans="1:20" ht="14.25" customHeight="1">
      <c r="A47" s="191"/>
      <c r="B47" s="218"/>
      <c r="C47" s="219"/>
      <c r="D47" s="220"/>
      <c r="E47" s="311">
        <f>Orçamento!G123</f>
        <v>0</v>
      </c>
      <c r="F47" s="314" t="e">
        <f>E47/$E$60</f>
        <v>#DIV/0!</v>
      </c>
      <c r="G47" s="243"/>
      <c r="H47" s="244"/>
      <c r="I47" s="244"/>
      <c r="J47" s="244"/>
      <c r="K47" s="240"/>
      <c r="L47" s="240"/>
      <c r="M47" s="240"/>
      <c r="N47" s="240"/>
      <c r="O47" s="240"/>
      <c r="P47" s="240"/>
      <c r="Q47" s="222"/>
      <c r="R47" s="222"/>
      <c r="S47" s="223"/>
      <c r="T47" s="224"/>
    </row>
    <row r="48" spans="1:20" ht="14.25" customHeight="1">
      <c r="A48" s="191"/>
      <c r="B48" s="225">
        <v>10</v>
      </c>
      <c r="C48" s="317" t="str">
        <f>Orçamento!C107</f>
        <v>Instalações Elétricas</v>
      </c>
      <c r="D48" s="318"/>
      <c r="E48" s="312"/>
      <c r="F48" s="315"/>
      <c r="G48" s="241">
        <f>$E$47*G49</f>
        <v>0</v>
      </c>
      <c r="H48" s="228">
        <f>G48</f>
        <v>0</v>
      </c>
      <c r="I48" s="241">
        <f>$E$47*I49</f>
        <v>0</v>
      </c>
      <c r="J48" s="228">
        <f>I48</f>
        <v>0</v>
      </c>
      <c r="K48" s="241">
        <f>$E$47*K49</f>
        <v>0</v>
      </c>
      <c r="L48" s="228">
        <f>K48</f>
        <v>0</v>
      </c>
      <c r="M48" s="241">
        <f>$E$47*M49</f>
        <v>0</v>
      </c>
      <c r="N48" s="228">
        <f>M48</f>
        <v>0</v>
      </c>
      <c r="O48" s="241">
        <f>$E$47*O49</f>
        <v>0</v>
      </c>
      <c r="P48" s="228">
        <f>O48</f>
        <v>0</v>
      </c>
      <c r="Q48" s="241">
        <f>$E$47*Q49</f>
        <v>0</v>
      </c>
      <c r="R48" s="228">
        <f>Q48</f>
        <v>0</v>
      </c>
      <c r="S48" s="319">
        <f>Q48+G48+O48+M48+K48+I48</f>
        <v>0</v>
      </c>
      <c r="T48" s="320"/>
    </row>
    <row r="49" spans="1:20" ht="14.25" customHeight="1">
      <c r="A49" s="191"/>
      <c r="B49" s="229"/>
      <c r="C49" s="242"/>
      <c r="D49" s="231"/>
      <c r="E49" s="313"/>
      <c r="F49" s="316"/>
      <c r="G49" s="232"/>
      <c r="H49" s="233">
        <f>G49</f>
        <v>0</v>
      </c>
      <c r="I49" s="232"/>
      <c r="J49" s="233">
        <f>I49</f>
        <v>0</v>
      </c>
      <c r="K49" s="232">
        <v>0</v>
      </c>
      <c r="L49" s="233">
        <f>K49</f>
        <v>0</v>
      </c>
      <c r="M49" s="232">
        <v>0</v>
      </c>
      <c r="N49" s="233">
        <f>M49</f>
        <v>0</v>
      </c>
      <c r="O49" s="232">
        <v>0</v>
      </c>
      <c r="P49" s="233">
        <f>O49</f>
        <v>0</v>
      </c>
      <c r="Q49" s="232">
        <v>1</v>
      </c>
      <c r="R49" s="233">
        <f>Q49</f>
        <v>1</v>
      </c>
      <c r="S49" s="321">
        <f>Q49+G49+O49+M49+K49+I49</f>
        <v>1</v>
      </c>
      <c r="T49" s="322"/>
    </row>
    <row r="50" spans="1:20" ht="14.25" customHeight="1">
      <c r="A50" s="191"/>
      <c r="B50" s="234"/>
      <c r="C50" s="235"/>
      <c r="D50" s="235"/>
      <c r="E50" s="184"/>
      <c r="F50" s="236"/>
      <c r="G50" s="237"/>
      <c r="H50" s="238"/>
      <c r="I50" s="237"/>
      <c r="J50" s="238"/>
      <c r="K50" s="237"/>
      <c r="L50" s="238"/>
      <c r="M50" s="237"/>
      <c r="N50" s="238"/>
      <c r="O50" s="237"/>
      <c r="P50" s="238"/>
      <c r="Q50" s="237"/>
      <c r="R50" s="238"/>
      <c r="S50" s="237"/>
      <c r="T50" s="239"/>
    </row>
    <row r="51" spans="1:20" ht="14.25" customHeight="1">
      <c r="A51" s="191"/>
      <c r="B51" s="218"/>
      <c r="C51" s="219"/>
      <c r="D51" s="220"/>
      <c r="E51" s="311">
        <f>Orçamento!G157</f>
        <v>0</v>
      </c>
      <c r="F51" s="314" t="e">
        <f>E51/$E$60</f>
        <v>#DIV/0!</v>
      </c>
      <c r="G51" s="243"/>
      <c r="H51" s="244"/>
      <c r="I51" s="244"/>
      <c r="J51" s="244"/>
      <c r="K51" s="240"/>
      <c r="L51" s="240"/>
      <c r="M51" s="240"/>
      <c r="N51" s="240"/>
      <c r="O51" s="222"/>
      <c r="P51" s="222"/>
      <c r="Q51" s="222"/>
      <c r="R51" s="222"/>
      <c r="S51" s="223"/>
      <c r="T51" s="224"/>
    </row>
    <row r="52" spans="1:20" ht="14.25" customHeight="1">
      <c r="A52" s="191"/>
      <c r="B52" s="225">
        <v>11</v>
      </c>
      <c r="C52" s="317" t="str">
        <f>Orçamento!C125</f>
        <v>Instalações Hidossaniárias</v>
      </c>
      <c r="D52" s="318"/>
      <c r="E52" s="312"/>
      <c r="F52" s="315"/>
      <c r="G52" s="241">
        <f>$E$51*G53</f>
        <v>0</v>
      </c>
      <c r="H52" s="228">
        <f>G52</f>
        <v>0</v>
      </c>
      <c r="I52" s="241">
        <f>$E$51*I53</f>
        <v>0</v>
      </c>
      <c r="J52" s="228">
        <f>I52</f>
        <v>0</v>
      </c>
      <c r="K52" s="241">
        <f>$E$51*K53</f>
        <v>0</v>
      </c>
      <c r="L52" s="228">
        <f>K52</f>
        <v>0</v>
      </c>
      <c r="M52" s="241">
        <f>$E$51*M53</f>
        <v>0</v>
      </c>
      <c r="N52" s="228">
        <f>M52</f>
        <v>0</v>
      </c>
      <c r="O52" s="241">
        <f>$E$51*O53</f>
        <v>0</v>
      </c>
      <c r="P52" s="228">
        <f>O52</f>
        <v>0</v>
      </c>
      <c r="Q52" s="241">
        <f>$E$51*Q53</f>
        <v>0</v>
      </c>
      <c r="R52" s="228">
        <f>Q52</f>
        <v>0</v>
      </c>
      <c r="S52" s="319">
        <f>Q52+G52+O52+M52+K52+I52</f>
        <v>0</v>
      </c>
      <c r="T52" s="320"/>
    </row>
    <row r="53" spans="1:20" ht="14.25" customHeight="1">
      <c r="A53" s="191"/>
      <c r="B53" s="229"/>
      <c r="C53" s="242"/>
      <c r="D53" s="231"/>
      <c r="E53" s="313"/>
      <c r="F53" s="316"/>
      <c r="G53" s="232"/>
      <c r="H53" s="233">
        <f>G53</f>
        <v>0</v>
      </c>
      <c r="I53" s="232"/>
      <c r="J53" s="233">
        <f>I53</f>
        <v>0</v>
      </c>
      <c r="K53" s="232">
        <v>0</v>
      </c>
      <c r="L53" s="233">
        <f>K53</f>
        <v>0</v>
      </c>
      <c r="M53" s="232">
        <v>0</v>
      </c>
      <c r="N53" s="233">
        <f>M53</f>
        <v>0</v>
      </c>
      <c r="O53" s="232">
        <v>0.8</v>
      </c>
      <c r="P53" s="233">
        <f>O53</f>
        <v>0.8</v>
      </c>
      <c r="Q53" s="232">
        <v>0.2</v>
      </c>
      <c r="R53" s="233">
        <f>Q53</f>
        <v>0.2</v>
      </c>
      <c r="S53" s="321">
        <f>Q53+G53+O53+M53+K53+I53</f>
        <v>1</v>
      </c>
      <c r="T53" s="322"/>
    </row>
    <row r="54" spans="1:20" ht="14.25" customHeight="1">
      <c r="A54" s="191"/>
      <c r="B54" s="234"/>
      <c r="C54" s="235"/>
      <c r="D54" s="235"/>
      <c r="E54" s="184"/>
      <c r="F54" s="236"/>
      <c r="G54" s="237"/>
      <c r="H54" s="238"/>
      <c r="I54" s="237"/>
      <c r="J54" s="238"/>
      <c r="K54" s="237"/>
      <c r="L54" s="238"/>
      <c r="M54" s="237"/>
      <c r="N54" s="238"/>
      <c r="O54" s="237"/>
      <c r="P54" s="238"/>
      <c r="Q54" s="237"/>
      <c r="R54" s="238"/>
      <c r="S54" s="237"/>
      <c r="T54" s="239"/>
    </row>
    <row r="55" spans="1:20" ht="14.25" customHeight="1">
      <c r="A55" s="191"/>
      <c r="B55" s="218"/>
      <c r="C55" s="219"/>
      <c r="D55" s="220"/>
      <c r="E55" s="311">
        <f>Orçamento!G161</f>
        <v>0</v>
      </c>
      <c r="F55" s="314" t="e">
        <f>E55/$E$60</f>
        <v>#DIV/0!</v>
      </c>
      <c r="G55" s="243"/>
      <c r="H55" s="244"/>
      <c r="I55" s="244"/>
      <c r="J55" s="244"/>
      <c r="K55" s="240"/>
      <c r="L55" s="240"/>
      <c r="M55" s="240"/>
      <c r="N55" s="240"/>
      <c r="O55" s="240"/>
      <c r="P55" s="240"/>
      <c r="Q55" s="222"/>
      <c r="R55" s="222"/>
      <c r="S55" s="223"/>
      <c r="T55" s="224"/>
    </row>
    <row r="56" spans="1:20" ht="14.25" customHeight="1">
      <c r="A56" s="191"/>
      <c r="B56" s="225">
        <v>12</v>
      </c>
      <c r="C56" s="317" t="str">
        <f>Orçamento!C159</f>
        <v>Serviços Complementares</v>
      </c>
      <c r="D56" s="318"/>
      <c r="E56" s="312"/>
      <c r="F56" s="315"/>
      <c r="G56" s="241">
        <f>$E$55*G57</f>
        <v>0</v>
      </c>
      <c r="H56" s="228">
        <f>G56</f>
        <v>0</v>
      </c>
      <c r="I56" s="241">
        <f>$E$55*I57</f>
        <v>0</v>
      </c>
      <c r="J56" s="228">
        <f>I56</f>
        <v>0</v>
      </c>
      <c r="K56" s="241">
        <f>$E$55*K57</f>
        <v>0</v>
      </c>
      <c r="L56" s="228">
        <f>K56</f>
        <v>0</v>
      </c>
      <c r="M56" s="241">
        <f>$E$55*M57</f>
        <v>0</v>
      </c>
      <c r="N56" s="228">
        <f>M56</f>
        <v>0</v>
      </c>
      <c r="O56" s="241">
        <f>$E$55*O57</f>
        <v>0</v>
      </c>
      <c r="P56" s="228">
        <f>O56</f>
        <v>0</v>
      </c>
      <c r="Q56" s="241">
        <f>$E$55*Q57</f>
        <v>0</v>
      </c>
      <c r="R56" s="228">
        <f>Q56</f>
        <v>0</v>
      </c>
      <c r="S56" s="319">
        <f>Q56+G56+O56+M56+K56+I56</f>
        <v>0</v>
      </c>
      <c r="T56" s="320"/>
    </row>
    <row r="57" spans="1:20" ht="14.25" customHeight="1">
      <c r="A57" s="191"/>
      <c r="B57" s="229"/>
      <c r="C57" s="242"/>
      <c r="D57" s="231"/>
      <c r="E57" s="313"/>
      <c r="F57" s="316"/>
      <c r="G57" s="232"/>
      <c r="H57" s="233">
        <f>G57</f>
        <v>0</v>
      </c>
      <c r="I57" s="232"/>
      <c r="J57" s="233">
        <f>I57</f>
        <v>0</v>
      </c>
      <c r="K57" s="232">
        <v>0</v>
      </c>
      <c r="L57" s="233">
        <f>K57</f>
        <v>0</v>
      </c>
      <c r="M57" s="232">
        <v>0</v>
      </c>
      <c r="N57" s="233">
        <f>M57</f>
        <v>0</v>
      </c>
      <c r="O57" s="232">
        <v>0</v>
      </c>
      <c r="P57" s="233">
        <f>O57</f>
        <v>0</v>
      </c>
      <c r="Q57" s="232">
        <v>1</v>
      </c>
      <c r="R57" s="233">
        <f>Q57</f>
        <v>1</v>
      </c>
      <c r="S57" s="321">
        <f>Q57+G57+O57+M57+K57+I57</f>
        <v>1</v>
      </c>
      <c r="T57" s="322"/>
    </row>
    <row r="58" spans="1:20" ht="14.25" customHeight="1" thickBot="1">
      <c r="A58" s="191"/>
      <c r="B58" s="249"/>
      <c r="C58" s="250"/>
      <c r="D58" s="250"/>
      <c r="E58" s="185"/>
      <c r="F58" s="251"/>
      <c r="G58" s="237"/>
      <c r="H58" s="238"/>
      <c r="I58" s="237"/>
      <c r="J58" s="238"/>
      <c r="K58" s="237"/>
      <c r="L58" s="238"/>
      <c r="M58" s="237"/>
      <c r="N58" s="238"/>
      <c r="O58" s="237"/>
      <c r="P58" s="238"/>
      <c r="Q58" s="237"/>
      <c r="R58" s="238"/>
      <c r="S58" s="237"/>
      <c r="T58" s="239"/>
    </row>
    <row r="59" spans="1:20" ht="6" customHeight="1">
      <c r="A59" s="186"/>
      <c r="B59" s="252"/>
      <c r="C59" s="253"/>
      <c r="D59" s="253"/>
      <c r="E59" s="254"/>
      <c r="F59" s="255"/>
      <c r="G59" s="256"/>
      <c r="H59" s="257"/>
      <c r="I59" s="256"/>
      <c r="J59" s="257"/>
      <c r="K59" s="256"/>
      <c r="L59" s="257"/>
      <c r="M59" s="256"/>
      <c r="N59" s="257"/>
      <c r="O59" s="256"/>
      <c r="P59" s="257"/>
      <c r="Q59" s="256"/>
      <c r="R59" s="257"/>
      <c r="S59" s="257"/>
      <c r="T59" s="258"/>
    </row>
    <row r="60" spans="1:20" ht="19.5" customHeight="1">
      <c r="A60" s="191"/>
      <c r="B60" s="334" t="s">
        <v>17</v>
      </c>
      <c r="C60" s="335"/>
      <c r="D60" s="336"/>
      <c r="E60" s="329">
        <f>SUM(E11:E58)</f>
        <v>0</v>
      </c>
      <c r="F60" s="331" t="e">
        <f>SUM(F11:F59)</f>
        <v>#DIV/0!</v>
      </c>
      <c r="G60" s="259">
        <f>SUM(G12,G16,G20,G24,G28,G32,G36,G40,G44,G48,G52,G56,)</f>
        <v>0</v>
      </c>
      <c r="H60" s="260">
        <f>G60</f>
        <v>0</v>
      </c>
      <c r="I60" s="259">
        <f>SUM(I12,I16,I20,I24,I28,I32,I36,I40,I44,I48,I52,I56,)</f>
        <v>0</v>
      </c>
      <c r="J60" s="260">
        <f>I60+H60</f>
        <v>0</v>
      </c>
      <c r="K60" s="259">
        <f>SUM(K12,K16,K20,K24,K28,K32,K36,K40,K44,K48,K52,K56,)</f>
        <v>0</v>
      </c>
      <c r="L60" s="260">
        <f>K60+J60</f>
        <v>0</v>
      </c>
      <c r="M60" s="259">
        <f>SUM(M12,M16,M20,M24,M28,M32,M36,M40,M44,M48,M52,M56,)</f>
        <v>0</v>
      </c>
      <c r="N60" s="260">
        <f>M60+L60</f>
        <v>0</v>
      </c>
      <c r="O60" s="259">
        <f>SUM(O12,O16,O20,O24,O28,O32,O36,O40,O44,O48,O52,O56,)</f>
        <v>0</v>
      </c>
      <c r="P60" s="260">
        <f>O60+N60</f>
        <v>0</v>
      </c>
      <c r="Q60" s="259">
        <f>SUM(Q12,Q16,Q20,Q24,Q28,Q32,Q36,Q40,Q44,Q48,Q52,Q56,)</f>
        <v>0</v>
      </c>
      <c r="R60" s="260">
        <f>Q60+P60</f>
        <v>0</v>
      </c>
      <c r="S60" s="327">
        <f>S56+S52+S48+S44+S40+S36+S32+S28+S24+S20+S16+S12</f>
        <v>0</v>
      </c>
      <c r="T60" s="328"/>
    </row>
    <row r="61" spans="1:20" ht="19.5" customHeight="1" thickBot="1">
      <c r="A61" s="261"/>
      <c r="B61" s="337"/>
      <c r="C61" s="338"/>
      <c r="D61" s="339"/>
      <c r="E61" s="330"/>
      <c r="F61" s="330"/>
      <c r="G61" s="262" t="e">
        <f>G60/E60*100</f>
        <v>#DIV/0!</v>
      </c>
      <c r="H61" s="263" t="e">
        <f>G61</f>
        <v>#DIV/0!</v>
      </c>
      <c r="I61" s="262" t="e">
        <f>I60/E60*100</f>
        <v>#DIV/0!</v>
      </c>
      <c r="J61" s="263" t="e">
        <f>I61+H61</f>
        <v>#DIV/0!</v>
      </c>
      <c r="K61" s="262" t="e">
        <f>K60/E60*100</f>
        <v>#DIV/0!</v>
      </c>
      <c r="L61" s="263" t="e">
        <f>K61+J61</f>
        <v>#DIV/0!</v>
      </c>
      <c r="M61" s="262" t="e">
        <f>M60/E60*100</f>
        <v>#DIV/0!</v>
      </c>
      <c r="N61" s="263" t="e">
        <f>M61+L61</f>
        <v>#DIV/0!</v>
      </c>
      <c r="O61" s="262" t="e">
        <f>O60/E60*100</f>
        <v>#DIV/0!</v>
      </c>
      <c r="P61" s="263" t="e">
        <f>O61+N61</f>
        <v>#DIV/0!</v>
      </c>
      <c r="Q61" s="262" t="e">
        <f>Q60/E60*100</f>
        <v>#DIV/0!</v>
      </c>
      <c r="R61" s="263" t="e">
        <f>Q61+P61</f>
        <v>#DIV/0!</v>
      </c>
      <c r="S61" s="325" t="e">
        <f>S60/E60</f>
        <v>#DIV/0!</v>
      </c>
      <c r="T61" s="326"/>
    </row>
    <row r="62" ht="15">
      <c r="F62" s="264"/>
    </row>
    <row r="63" ht="15">
      <c r="F63" s="264"/>
    </row>
    <row r="64" ht="15">
      <c r="B64" s="264"/>
    </row>
    <row r="65" spans="2:3" ht="15">
      <c r="B65" s="264"/>
      <c r="C65" s="22">
        <f>Orçamento!B171</f>
        <v>0</v>
      </c>
    </row>
    <row r="66" ht="15">
      <c r="B66" s="264"/>
    </row>
    <row r="67" ht="15">
      <c r="B67" s="264"/>
    </row>
    <row r="68" ht="15">
      <c r="B68" s="264"/>
    </row>
    <row r="69" spans="7:8" ht="15">
      <c r="G69" s="292"/>
      <c r="H69" s="292"/>
    </row>
    <row r="71" spans="5:11" ht="15">
      <c r="E71" s="22">
        <f>Orçamento!A178</f>
        <v>0</v>
      </c>
      <c r="K71" s="22">
        <f>Orçamento!F178</f>
        <v>0</v>
      </c>
    </row>
    <row r="72" spans="5:11" ht="15">
      <c r="E72" s="22">
        <f>Orçamento!A179</f>
        <v>0</v>
      </c>
      <c r="K72" s="22">
        <f>Orçamento!F179</f>
        <v>0</v>
      </c>
    </row>
    <row r="73" ht="15">
      <c r="K73" s="22">
        <f>Orçamento!F180</f>
        <v>0</v>
      </c>
    </row>
  </sheetData>
  <sheetProtection/>
  <mergeCells count="76">
    <mergeCell ref="O6:Q6"/>
    <mergeCell ref="O5:Q5"/>
    <mergeCell ref="B60:D61"/>
    <mergeCell ref="S12:T12"/>
    <mergeCell ref="C5:G5"/>
    <mergeCell ref="S8:T8"/>
    <mergeCell ref="S17:T17"/>
    <mergeCell ref="F11:F13"/>
    <mergeCell ref="S9:T9"/>
    <mergeCell ref="C16:D16"/>
    <mergeCell ref="E60:E61"/>
    <mergeCell ref="F60:F61"/>
    <mergeCell ref="E11:E13"/>
    <mergeCell ref="E15:E17"/>
    <mergeCell ref="F15:F17"/>
    <mergeCell ref="G69:H69"/>
    <mergeCell ref="E35:E37"/>
    <mergeCell ref="F35:F37"/>
    <mergeCell ref="E43:E45"/>
    <mergeCell ref="F43:F45"/>
    <mergeCell ref="S13:T13"/>
    <mergeCell ref="O8:P8"/>
    <mergeCell ref="S28:T28"/>
    <mergeCell ref="S29:T29"/>
    <mergeCell ref="S61:T61"/>
    <mergeCell ref="S60:T60"/>
    <mergeCell ref="S16:T16"/>
    <mergeCell ref="S24:T24"/>
    <mergeCell ref="S25:T25"/>
    <mergeCell ref="S37:T37"/>
    <mergeCell ref="F27:F29"/>
    <mergeCell ref="C28:D28"/>
    <mergeCell ref="Q8:R8"/>
    <mergeCell ref="G8:H8"/>
    <mergeCell ref="I8:J8"/>
    <mergeCell ref="K8:L8"/>
    <mergeCell ref="M8:N8"/>
    <mergeCell ref="E19:E21"/>
    <mergeCell ref="F19:F21"/>
    <mergeCell ref="E27:E29"/>
    <mergeCell ref="S20:T20"/>
    <mergeCell ref="S21:T21"/>
    <mergeCell ref="C20:D20"/>
    <mergeCell ref="C24:D24"/>
    <mergeCell ref="E23:E25"/>
    <mergeCell ref="F23:F25"/>
    <mergeCell ref="C44:D44"/>
    <mergeCell ref="S44:T44"/>
    <mergeCell ref="S45:T45"/>
    <mergeCell ref="E31:E33"/>
    <mergeCell ref="F31:F33"/>
    <mergeCell ref="C32:D32"/>
    <mergeCell ref="S32:T32"/>
    <mergeCell ref="S33:T33"/>
    <mergeCell ref="C36:D36"/>
    <mergeCell ref="S36:T36"/>
    <mergeCell ref="E51:E53"/>
    <mergeCell ref="F51:F53"/>
    <mergeCell ref="C52:D52"/>
    <mergeCell ref="S52:T52"/>
    <mergeCell ref="S53:T53"/>
    <mergeCell ref="E39:E41"/>
    <mergeCell ref="F39:F41"/>
    <mergeCell ref="C40:D40"/>
    <mergeCell ref="S40:T40"/>
    <mergeCell ref="S41:T41"/>
    <mergeCell ref="E55:E57"/>
    <mergeCell ref="F55:F57"/>
    <mergeCell ref="C56:D56"/>
    <mergeCell ref="S56:T56"/>
    <mergeCell ref="S57:T57"/>
    <mergeCell ref="E47:E49"/>
    <mergeCell ref="F47:F49"/>
    <mergeCell ref="C48:D48"/>
    <mergeCell ref="S48:T48"/>
    <mergeCell ref="S49:T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6" scale="5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Vinicius Piaia Sabadin</cp:lastModifiedBy>
  <cp:lastPrinted>2024-01-24T18:11:41Z</cp:lastPrinted>
  <dcterms:created xsi:type="dcterms:W3CDTF">2009-07-02T17:29:30Z</dcterms:created>
  <dcterms:modified xsi:type="dcterms:W3CDTF">2024-01-25T11:09:13Z</dcterms:modified>
  <cp:category/>
  <cp:version/>
  <cp:contentType/>
  <cp:contentStatus/>
</cp:coreProperties>
</file>